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1\javna_nabava\NABAVA 2026\3 JEDNOSTAVNA NABAVA\9 OSIGURANJE IMOVINE (PREMIJE)\04 DOKUMENTACIJA O NABAVI\"/>
    </mc:Choice>
  </mc:AlternateContent>
  <xr:revisionPtr revIDLastSave="0" documentId="13_ncr:1_{E213EB13-D66A-4371-8DF3-C4C77E0B05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oškovnik" sheetId="1" r:id="rId1"/>
    <sheet name="List2" sheetId="8" state="hidden" r:id="rId2"/>
  </sheets>
  <definedNames>
    <definedName name="_xlnm.Print_Area" localSheetId="0">troškovnik!$A$1:$U$87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 l="1"/>
  <c r="M68" i="1" l="1"/>
  <c r="J68" i="1"/>
  <c r="K68" i="1" s="1"/>
  <c r="M67" i="1"/>
  <c r="J67" i="1"/>
  <c r="K67" i="1" s="1"/>
  <c r="M61" i="1"/>
  <c r="J61" i="1"/>
  <c r="K61" i="1" s="1"/>
  <c r="M44" i="1"/>
  <c r="J44" i="1"/>
  <c r="K44" i="1" s="1"/>
  <c r="M43" i="1"/>
  <c r="J43" i="1"/>
  <c r="K43" i="1" s="1"/>
  <c r="M31" i="1"/>
  <c r="M77" i="1" l="1"/>
  <c r="M76" i="1"/>
  <c r="M75" i="1"/>
  <c r="M74" i="1"/>
  <c r="M73" i="1"/>
  <c r="M72" i="1"/>
  <c r="M71" i="1"/>
  <c r="M70" i="1"/>
  <c r="M69" i="1"/>
  <c r="M66" i="1"/>
  <c r="M65" i="1"/>
  <c r="M64" i="1"/>
  <c r="M63" i="1"/>
  <c r="M62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2" i="1"/>
  <c r="M41" i="1"/>
  <c r="M40" i="1"/>
  <c r="M39" i="1"/>
  <c r="M38" i="1"/>
  <c r="M37" i="1"/>
  <c r="M36" i="1"/>
  <c r="M35" i="1"/>
  <c r="J77" i="1"/>
  <c r="K77" i="1" s="1"/>
  <c r="J76" i="1"/>
  <c r="K76" i="1" s="1"/>
  <c r="J75" i="1"/>
  <c r="K75" i="1" s="1"/>
  <c r="J74" i="1"/>
  <c r="K74" i="1" s="1"/>
  <c r="J73" i="1"/>
  <c r="K73" i="1" s="1"/>
  <c r="J72" i="1"/>
  <c r="K72" i="1" s="1"/>
  <c r="J71" i="1"/>
  <c r="K71" i="1" s="1"/>
  <c r="J70" i="1"/>
  <c r="K70" i="1" s="1"/>
  <c r="J69" i="1"/>
  <c r="K69" i="1" s="1"/>
  <c r="J63" i="1"/>
  <c r="K63" i="1" s="1"/>
  <c r="J64" i="1"/>
  <c r="K64" i="1" s="1"/>
  <c r="J65" i="1"/>
  <c r="K65" i="1" s="1"/>
  <c r="J66" i="1"/>
  <c r="K66" i="1" s="1"/>
  <c r="J62" i="1"/>
  <c r="K62" i="1" s="1"/>
  <c r="J46" i="1"/>
  <c r="K46" i="1" s="1"/>
  <c r="J47" i="1"/>
  <c r="K47" i="1"/>
  <c r="J48" i="1"/>
  <c r="K48" i="1" s="1"/>
  <c r="J49" i="1"/>
  <c r="K49" i="1" s="1"/>
  <c r="J50" i="1"/>
  <c r="K50" i="1" s="1"/>
  <c r="J51" i="1"/>
  <c r="K51" i="1" s="1"/>
  <c r="J52" i="1"/>
  <c r="K52" i="1" s="1"/>
  <c r="J53" i="1"/>
  <c r="K53" i="1" s="1"/>
  <c r="J54" i="1"/>
  <c r="K54" i="1" s="1"/>
  <c r="J55" i="1"/>
  <c r="K55" i="1" s="1"/>
  <c r="J56" i="1"/>
  <c r="K56" i="1" s="1"/>
  <c r="J57" i="1"/>
  <c r="K57" i="1" s="1"/>
  <c r="J58" i="1"/>
  <c r="K58" i="1" s="1"/>
  <c r="J59" i="1"/>
  <c r="K59" i="1" s="1"/>
  <c r="J60" i="1"/>
  <c r="K60" i="1" s="1"/>
  <c r="J45" i="1"/>
  <c r="K45" i="1" s="1"/>
  <c r="J36" i="1"/>
  <c r="K36" i="1" s="1"/>
  <c r="J37" i="1"/>
  <c r="K37" i="1" s="1"/>
  <c r="J38" i="1"/>
  <c r="K38" i="1" s="1"/>
  <c r="J39" i="1"/>
  <c r="K39" i="1" s="1"/>
  <c r="J40" i="1"/>
  <c r="K40" i="1" s="1"/>
  <c r="J41" i="1"/>
  <c r="K41" i="1" s="1"/>
  <c r="J42" i="1"/>
  <c r="K42" i="1" s="1"/>
  <c r="J35" i="1"/>
  <c r="K35" i="1" s="1"/>
  <c r="M32" i="1"/>
  <c r="M21" i="1"/>
  <c r="M22" i="1"/>
  <c r="M23" i="1"/>
  <c r="M24" i="1"/>
  <c r="M25" i="1"/>
  <c r="M26" i="1"/>
  <c r="M27" i="1"/>
  <c r="M28" i="1"/>
  <c r="M29" i="1"/>
  <c r="M30" i="1"/>
  <c r="M20" i="1"/>
  <c r="J32" i="1"/>
  <c r="K32" i="1" s="1"/>
  <c r="J31" i="1"/>
  <c r="K31" i="1" s="1"/>
  <c r="J30" i="1"/>
  <c r="K30" i="1" s="1"/>
  <c r="J29" i="1"/>
  <c r="K29" i="1" s="1"/>
  <c r="J28" i="1"/>
  <c r="K28" i="1" s="1"/>
  <c r="J27" i="1"/>
  <c r="K27" i="1" s="1"/>
  <c r="J26" i="1"/>
  <c r="K26" i="1" s="1"/>
  <c r="J25" i="1"/>
  <c r="K25" i="1" s="1"/>
  <c r="J24" i="1"/>
  <c r="K24" i="1" s="1"/>
  <c r="J23" i="1"/>
  <c r="K23" i="1" s="1"/>
  <c r="J22" i="1"/>
  <c r="K22" i="1" s="1"/>
  <c r="J21" i="1"/>
  <c r="K21" i="1" s="1"/>
  <c r="J20" i="1"/>
  <c r="K20" i="1" s="1"/>
  <c r="M6" i="1"/>
  <c r="M7" i="1"/>
  <c r="M8" i="1"/>
  <c r="M9" i="1"/>
  <c r="M10" i="1"/>
  <c r="M11" i="1"/>
  <c r="M12" i="1"/>
  <c r="M13" i="1"/>
  <c r="M14" i="1"/>
  <c r="M15" i="1"/>
  <c r="M16" i="1"/>
  <c r="M17" i="1"/>
  <c r="J6" i="1"/>
  <c r="K6" i="1" s="1"/>
  <c r="J7" i="1"/>
  <c r="K7" i="1" s="1"/>
  <c r="J8" i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K15" i="1" s="1"/>
  <c r="J16" i="1"/>
  <c r="K16" i="1" s="1"/>
  <c r="J17" i="1"/>
  <c r="K17" i="1" s="1"/>
  <c r="M5" i="1"/>
  <c r="J5" i="1"/>
  <c r="K5" i="1" s="1"/>
  <c r="N83" i="1" l="1"/>
  <c r="U24" i="1"/>
  <c r="U23" i="1"/>
  <c r="U22" i="1"/>
  <c r="I83" i="1"/>
  <c r="I33" i="1"/>
  <c r="G36" i="1"/>
  <c r="F36" i="1" l="1"/>
  <c r="U60" i="1" l="1"/>
  <c r="U61" i="1"/>
  <c r="U62" i="1"/>
  <c r="U52" i="1"/>
  <c r="U38" i="1"/>
  <c r="U20" i="1"/>
  <c r="G78" i="1"/>
  <c r="G79" i="1"/>
  <c r="F77" i="1"/>
  <c r="F78" i="1"/>
  <c r="F79" i="1"/>
  <c r="F76" i="1"/>
  <c r="U31" i="1"/>
  <c r="U44" i="1"/>
  <c r="U43" i="1"/>
  <c r="U68" i="1"/>
  <c r="U67" i="1"/>
  <c r="G68" i="1"/>
  <c r="F68" i="1"/>
  <c r="G67" i="1"/>
  <c r="G69" i="1"/>
  <c r="F67" i="1"/>
  <c r="F69" i="1"/>
  <c r="G61" i="1"/>
  <c r="F61" i="1"/>
  <c r="G43" i="1"/>
  <c r="G44" i="1"/>
  <c r="F43" i="1"/>
  <c r="F44" i="1"/>
  <c r="G31" i="1"/>
  <c r="F31" i="1"/>
  <c r="F32" i="1"/>
  <c r="G32" i="1"/>
  <c r="U79" i="1" l="1"/>
  <c r="U78" i="1"/>
  <c r="U77" i="1"/>
  <c r="N80" i="1"/>
  <c r="U30" i="1"/>
  <c r="U17" i="1"/>
  <c r="R18" i="1"/>
  <c r="N18" i="1"/>
  <c r="L18" i="1"/>
  <c r="I18" i="1"/>
  <c r="G5" i="1"/>
  <c r="O18" i="1" l="1"/>
  <c r="Q18" i="1"/>
  <c r="P18" i="1"/>
  <c r="F13" i="1"/>
  <c r="G77" i="1"/>
  <c r="G17" i="1"/>
  <c r="E18" i="1" l="1"/>
  <c r="D18" i="1"/>
  <c r="F17" i="1"/>
  <c r="U36" i="1" l="1"/>
  <c r="U37" i="1"/>
  <c r="U39" i="1"/>
  <c r="U40" i="1"/>
  <c r="U41" i="1"/>
  <c r="U42" i="1"/>
  <c r="U45" i="1"/>
  <c r="U46" i="1"/>
  <c r="U47" i="1"/>
  <c r="U48" i="1"/>
  <c r="U49" i="1"/>
  <c r="U50" i="1"/>
  <c r="U51" i="1"/>
  <c r="U53" i="1"/>
  <c r="U54" i="1"/>
  <c r="U55" i="1"/>
  <c r="U56" i="1"/>
  <c r="U57" i="1"/>
  <c r="U58" i="1"/>
  <c r="U59" i="1"/>
  <c r="U63" i="1"/>
  <c r="U64" i="1"/>
  <c r="U65" i="1"/>
  <c r="U66" i="1"/>
  <c r="U69" i="1"/>
  <c r="U70" i="1"/>
  <c r="U71" i="1"/>
  <c r="U72" i="1"/>
  <c r="U73" i="1"/>
  <c r="U74" i="1"/>
  <c r="U75" i="1"/>
  <c r="U76" i="1"/>
  <c r="U35" i="1"/>
  <c r="N33" i="1"/>
  <c r="L83" i="1"/>
  <c r="L33" i="1"/>
  <c r="E33" i="1"/>
  <c r="D33" i="1"/>
  <c r="E83" i="1"/>
  <c r="D83" i="1"/>
  <c r="L85" i="1" l="1"/>
  <c r="N85" i="1"/>
  <c r="D85" i="1"/>
  <c r="E85" i="1"/>
  <c r="I85" i="1"/>
  <c r="G73" i="1"/>
  <c r="F73" i="1"/>
  <c r="G76" i="1" l="1"/>
  <c r="U13" i="1" l="1"/>
  <c r="F66" i="1" l="1"/>
  <c r="G66" i="1"/>
  <c r="G13" i="1" l="1"/>
  <c r="U6" i="1" l="1"/>
  <c r="U7" i="1"/>
  <c r="U8" i="1"/>
  <c r="U9" i="1"/>
  <c r="U10" i="1"/>
  <c r="U11" i="1"/>
  <c r="U12" i="1"/>
  <c r="U14" i="1"/>
  <c r="U15" i="1"/>
  <c r="U16" i="1"/>
  <c r="M82" i="1" l="1"/>
  <c r="M83" i="1" l="1"/>
  <c r="Q83" i="1"/>
  <c r="Q33" i="1"/>
  <c r="Q85" i="1" l="1"/>
  <c r="S83" i="1"/>
  <c r="S85" i="1" s="1"/>
  <c r="P83" i="1"/>
  <c r="O83" i="1"/>
  <c r="G75" i="1"/>
  <c r="F75" i="1"/>
  <c r="G74" i="1"/>
  <c r="F74" i="1"/>
  <c r="G72" i="1"/>
  <c r="F72" i="1"/>
  <c r="G71" i="1"/>
  <c r="F71" i="1"/>
  <c r="G70" i="1"/>
  <c r="F70" i="1"/>
  <c r="G65" i="1"/>
  <c r="F65" i="1"/>
  <c r="G64" i="1"/>
  <c r="F64" i="1"/>
  <c r="G63" i="1"/>
  <c r="F63" i="1"/>
  <c r="G62" i="1"/>
  <c r="F62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2" i="1"/>
  <c r="F42" i="1"/>
  <c r="G41" i="1"/>
  <c r="F41" i="1"/>
  <c r="G40" i="1"/>
  <c r="F40" i="1"/>
  <c r="G39" i="1"/>
  <c r="F39" i="1"/>
  <c r="G38" i="1"/>
  <c r="F38" i="1"/>
  <c r="G37" i="1"/>
  <c r="F37" i="1"/>
  <c r="T83" i="1"/>
  <c r="T85" i="1" s="1"/>
  <c r="R83" i="1"/>
  <c r="G35" i="1"/>
  <c r="F35" i="1"/>
  <c r="P33" i="1"/>
  <c r="O33" i="1"/>
  <c r="G29" i="1"/>
  <c r="F29" i="1"/>
  <c r="G24" i="1"/>
  <c r="F24" i="1"/>
  <c r="G28" i="1"/>
  <c r="F28" i="1"/>
  <c r="G27" i="1"/>
  <c r="F27" i="1"/>
  <c r="G22" i="1"/>
  <c r="F22" i="1"/>
  <c r="G21" i="1"/>
  <c r="F21" i="1"/>
  <c r="G25" i="1"/>
  <c r="F25" i="1"/>
  <c r="G23" i="1"/>
  <c r="F23" i="1"/>
  <c r="G26" i="1"/>
  <c r="F26" i="1"/>
  <c r="G20" i="1"/>
  <c r="F20" i="1"/>
  <c r="G30" i="1"/>
  <c r="F30" i="1"/>
  <c r="G16" i="1"/>
  <c r="F16" i="1"/>
  <c r="G15" i="1"/>
  <c r="F15" i="1"/>
  <c r="G14" i="1"/>
  <c r="F14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F5" i="1"/>
  <c r="M80" i="1" l="1"/>
  <c r="G18" i="1"/>
  <c r="F18" i="1"/>
  <c r="J18" i="1"/>
  <c r="M18" i="1"/>
  <c r="F83" i="1"/>
  <c r="P85" i="1"/>
  <c r="M33" i="1"/>
  <c r="G83" i="1"/>
  <c r="G33" i="1"/>
  <c r="F33" i="1"/>
  <c r="J33" i="1"/>
  <c r="J83" i="1"/>
  <c r="U26" i="1"/>
  <c r="U25" i="1"/>
  <c r="U28" i="1"/>
  <c r="U29" i="1"/>
  <c r="U82" i="1"/>
  <c r="U83" i="1" s="1"/>
  <c r="R33" i="1"/>
  <c r="U21" i="1"/>
  <c r="U27" i="1"/>
  <c r="U32" i="1"/>
  <c r="U33" i="1" l="1"/>
  <c r="M85" i="1"/>
  <c r="J85" i="1"/>
  <c r="G85" i="1"/>
  <c r="F85" i="1"/>
  <c r="K18" i="1"/>
  <c r="K83" i="1"/>
  <c r="K33" i="1"/>
  <c r="U5" i="1"/>
  <c r="U18" i="1" s="1"/>
  <c r="R85" i="1"/>
  <c r="U85" i="1" s="1"/>
  <c r="K85" i="1" l="1"/>
  <c r="O85" i="1"/>
</calcChain>
</file>

<file path=xl/sharedStrings.xml><?xml version="1.0" encoding="utf-8"?>
<sst xmlns="http://schemas.openxmlformats.org/spreadsheetml/2006/main" count="267" uniqueCount="225">
  <si>
    <t>T R O Š K O V N I K</t>
  </si>
  <si>
    <t>Osiguranje od opasnosti:</t>
  </si>
  <si>
    <t>PROVALNA KRAĐA</t>
  </si>
  <si>
    <t>LOM STAKLA</t>
  </si>
  <si>
    <t>IZVANUGOVORNA ODGOVORNOST</t>
  </si>
  <si>
    <t>NEZGODA
(zaposlenika, korisnika bicikala, prometnika...)</t>
  </si>
  <si>
    <r>
      <t xml:space="preserve">SVEUKUPNA GODIŠNJA PREMIJA
</t>
    </r>
    <r>
      <rPr>
        <i/>
        <sz val="11"/>
        <rFont val="Calibri"/>
        <family val="2"/>
        <charset val="238"/>
        <scheme val="minor"/>
      </rPr>
      <t xml:space="preserve">
(po lokacijama)</t>
    </r>
  </si>
  <si>
    <t>Red. br.</t>
  </si>
  <si>
    <t>Nazov objekta, ustanove, škole</t>
  </si>
  <si>
    <r>
      <t xml:space="preserve">Adresa - lokacija
</t>
    </r>
    <r>
      <rPr>
        <sz val="8"/>
        <rFont val="Calibri"/>
        <family val="2"/>
        <charset val="238"/>
        <scheme val="minor"/>
      </rPr>
      <t>(ulica, kbr., mjesto, pošt. br., pošta)</t>
    </r>
  </si>
  <si>
    <t>Vrijednost građ. objekta (sadašnja vrijednost)</t>
  </si>
  <si>
    <t>Vrijednost opreme, namještaja, učila…</t>
  </si>
  <si>
    <t>Izljev vode - objekti
na 1. rizik</t>
  </si>
  <si>
    <t>Izljev vode - oprema
na 1. rizik</t>
  </si>
  <si>
    <t>Napomene uz požarno osig.
(vatrodojava, šprinkleri…)</t>
  </si>
  <si>
    <t>Oprema sa aparatima na 1. rizik</t>
  </si>
  <si>
    <t>Oštećenje objekta na 1. rizik</t>
  </si>
  <si>
    <t>Godišnja premija za PROVALNU KRAĐU</t>
  </si>
  <si>
    <t>Stakla na 1. rizik</t>
  </si>
  <si>
    <t>Godišnja premija za LOM STAKLA</t>
  </si>
  <si>
    <t>Kosilice, traktori,trimeri i sl.</t>
  </si>
  <si>
    <t>Godišnja premija za JAVNU ODGOVORNOST</t>
  </si>
  <si>
    <t>Broj osoba</t>
  </si>
  <si>
    <t>Godišnja premija za NEZGODU</t>
  </si>
  <si>
    <r>
      <t xml:space="preserve">A) GRAĐEVINSKI OBJEKTI </t>
    </r>
    <r>
      <rPr>
        <b/>
        <i/>
        <u/>
        <sz val="10"/>
        <rFont val="Calibri"/>
        <family val="2"/>
        <charset val="238"/>
        <scheme val="minor"/>
      </rPr>
      <t>OSNOVNE ŠKOLE SA DVORANAMA I POPRATNIM OBJEKTIMA</t>
    </r>
  </si>
  <si>
    <t>1.</t>
  </si>
  <si>
    <t>I  OSNOVNA ŠKOLA</t>
  </si>
  <si>
    <t>K. Tomislava 43, 40000 Čakovec</t>
  </si>
  <si>
    <t>ručni javljači - nisu povezani sa JVP</t>
  </si>
  <si>
    <t>2.</t>
  </si>
  <si>
    <t>SPORTSKA DVORANA</t>
  </si>
  <si>
    <t>3.</t>
  </si>
  <si>
    <t>PŠ NOVO SELO ROK</t>
  </si>
  <si>
    <t>M. Tita 47, Novo Selo Rok, 40000 Čakovec</t>
  </si>
  <si>
    <t>4.</t>
  </si>
  <si>
    <t>PŠ KRIŠTANOVEC</t>
  </si>
  <si>
    <t>Krištanovec 115, Krištanovec, 40000 Čakovec</t>
  </si>
  <si>
    <t>5.</t>
  </si>
  <si>
    <t>II  OSNOVNA ŠKOLA</t>
  </si>
  <si>
    <t>Trg pape Ivana Pavla II. 1, 40000 Čakovec</t>
  </si>
  <si>
    <t>6.</t>
  </si>
  <si>
    <t>II  OSNOVNA ŠKOLA - DVORANA</t>
  </si>
  <si>
    <t>7.</t>
  </si>
  <si>
    <t>III  OSNOVNA ŠKOLA</t>
  </si>
  <si>
    <t>Ivana pl. Zajca 24, 40000 Čakovec</t>
  </si>
  <si>
    <t>8.</t>
  </si>
  <si>
    <t>OSNOVNA ŠKOLA IVANOVEC</t>
  </si>
  <si>
    <t>9.</t>
  </si>
  <si>
    <t>OŠ DVORANA IVANOVEC</t>
  </si>
  <si>
    <t>10.</t>
  </si>
  <si>
    <t>OSNOVNA ŠKOLA KURŠANEC</t>
  </si>
  <si>
    <t>Glavna 15, Kuršanec, 40000 Čakovec</t>
  </si>
  <si>
    <t>11.</t>
  </si>
  <si>
    <t>UMJETNIČKA ŠKOLA</t>
  </si>
  <si>
    <t>Vladimira Nazora 14, 40000 Čakovec</t>
  </si>
  <si>
    <t>12.</t>
  </si>
  <si>
    <t>13.</t>
  </si>
  <si>
    <t>OŠ ŽIŠKOVEC</t>
  </si>
  <si>
    <t>Žiškovec</t>
  </si>
  <si>
    <t>UKUPNO A)</t>
  </si>
  <si>
    <t>B) GRAĐEVINSKI OBJEKTI  - DJEČJI VRTIĆI</t>
  </si>
  <si>
    <t>DJEČJI VRTIĆ CVRČAK</t>
  </si>
  <si>
    <t>Lavoslava Ružičke 2, 40000 Čakovec</t>
  </si>
  <si>
    <t>PO - MASLAČAK</t>
  </si>
  <si>
    <t>Josipa Bedekovića bb, 40000 Čakovec</t>
  </si>
  <si>
    <t>PO - KRIJESNICE</t>
  </si>
  <si>
    <t>M.Trnine 13, 40000 Čakovec</t>
  </si>
  <si>
    <t>PO - PČELICE</t>
  </si>
  <si>
    <t>Zrinskih 4, Ivanovec, 40000 Čakovec</t>
  </si>
  <si>
    <t>PO - STONOGA</t>
  </si>
  <si>
    <t>M. Tita 45, Novo Selo Rok, 40000 Čakovec</t>
  </si>
  <si>
    <t>DJEČJI VRTIĆ CIPELICA</t>
  </si>
  <si>
    <t>Vukovarska bb, 40000 Čakovec</t>
  </si>
  <si>
    <t>PO - VJEVERICA</t>
  </si>
  <si>
    <t>Zavnoha 24/a, 40000 Čakovec</t>
  </si>
  <si>
    <t>PO - MRAV</t>
  </si>
  <si>
    <t>Bana J. Jelačića 56, Mačkovec 40000 Mačkovec</t>
  </si>
  <si>
    <t>PO - ZVJEZDICE</t>
  </si>
  <si>
    <t>Prvomajska 21, Šandorovec</t>
  </si>
  <si>
    <t>PO - BAMBI</t>
  </si>
  <si>
    <t>Ulica bana Josipa Jelačića 25, 40000 Čakovec</t>
  </si>
  <si>
    <t>PO - PIRGO</t>
  </si>
  <si>
    <t>Varaždinska 2, Kuršanec, 40000 Čakovec</t>
  </si>
  <si>
    <t>PO - LEPTIRIĆI SLEMENICE</t>
  </si>
  <si>
    <t>Slemenice 10 D, Slemenice, 40000 Čakovec</t>
  </si>
  <si>
    <t>ODMARALIŠTE - DRAMALJ</t>
  </si>
  <si>
    <t>Braće Car 22, Dramalj, 51265 Dramalj</t>
  </si>
  <si>
    <t>UKUPNO B)</t>
  </si>
  <si>
    <t>C) GRAĐEVINSKI OBJEKTI - GRAD ČAKOVEC  I MJESNI ODBORI</t>
  </si>
  <si>
    <t xml:space="preserve">UPRAVA GRADA – K. TOMISLAVA 15 </t>
  </si>
  <si>
    <t>Kralja Tomislava 15, 40000 Čakovec</t>
  </si>
  <si>
    <t>UREDSKI PROSTOR NA 1. KATU ZGRADE MTČ</t>
  </si>
  <si>
    <t>Matice Hrvatske 10, Čakovec</t>
  </si>
  <si>
    <t xml:space="preserve">OBJEKAT DOMA AMATERA </t>
  </si>
  <si>
    <t>Stjepana Radića 1, 40000 Čakovec</t>
  </si>
  <si>
    <t>DRUŠTVENI DOM PUTJANE 65</t>
  </si>
  <si>
    <t>Putjane 65, 40000 Čakovec (SV 0,00)</t>
  </si>
  <si>
    <t>BARAKE SAJMIŠTE (DRVENE)</t>
  </si>
  <si>
    <t>Sajmište bb, 40000 Čakovec</t>
  </si>
  <si>
    <t>Mihovljanska bb, 40000 Čakovec</t>
  </si>
  <si>
    <t>J.Bajkovca 93A, Savska Ves, 40000 Čakovec</t>
  </si>
  <si>
    <t>ŠPORTSKI DOM SAVSKA VES</t>
  </si>
  <si>
    <t>Bratstva i jedinstva 1/B, Savska Ves, 40000 Čakovec</t>
  </si>
  <si>
    <t>ZVJEZDARNICA SAVSKA VES</t>
  </si>
  <si>
    <t>Savska ves bb, 40000 Čakovec</t>
  </si>
  <si>
    <t>Radnička 149, Savska ves, 40000 Čakovec</t>
  </si>
  <si>
    <t>DRUŠTVENI DOM KURŠANEC</t>
  </si>
  <si>
    <t>Glavna ulica 104, Kuršanec, 40000 Čakovec</t>
  </si>
  <si>
    <t>Glavna 25, Kuršanec, 40000 Čakovec</t>
  </si>
  <si>
    <t>DRUŠTVENI DOM NOVO SELO ROK</t>
  </si>
  <si>
    <t>M. Tita 49, Novo Selo Rok, 40000 Čakovec</t>
  </si>
  <si>
    <t xml:space="preserve">SPORTSKI DOM NOVO SELO ROK </t>
  </si>
  <si>
    <t>Školska bb, Novo Selo Rok, 40000 Čakovec</t>
  </si>
  <si>
    <t>OBJEKAT – ŽELJEZNIČKA STANICA N. SELO ROK</t>
  </si>
  <si>
    <t>M. Tita bb, Novo Selo Rok, 40000 Čakovec</t>
  </si>
  <si>
    <t>14.</t>
  </si>
  <si>
    <t>V. Nazora 2, Šandorovec, 40000 Čakovec</t>
  </si>
  <si>
    <t>15.</t>
  </si>
  <si>
    <t>GROBNA KUĆA ŠANDOROVEC</t>
  </si>
  <si>
    <t>V. Nazora bb, Šandorovec, 40000 Čakovec</t>
  </si>
  <si>
    <t>16.</t>
  </si>
  <si>
    <t>Matije Gupca bb, Mihovljan, 40000 Čakovec</t>
  </si>
  <si>
    <t>17.</t>
  </si>
  <si>
    <t>ŠPORTSKI DOM MIHOVLJAN</t>
  </si>
  <si>
    <t>Prvomajska 7, Mihovljan, 40000 Čakovec</t>
  </si>
  <si>
    <t>18.</t>
  </si>
  <si>
    <t xml:space="preserve">DRUŠTVENI DOM MIHOVLJAN </t>
  </si>
  <si>
    <t>Prvomajska 92, Mihovljan, 40000 Čakovec</t>
  </si>
  <si>
    <t>19.</t>
  </si>
  <si>
    <t>DRUŠTVENI DOM IVANOVEC</t>
  </si>
  <si>
    <t>Zagrebačka 30, Ivanovec, 40000 Čakovec</t>
  </si>
  <si>
    <t>20.</t>
  </si>
  <si>
    <t>VATROGASNI DOM G. VIDOVEC- IVANOVEC</t>
  </si>
  <si>
    <t>Ulica Gornji Vidovec 10, Ivanovec, 40000 Čakovec</t>
  </si>
  <si>
    <t>21.</t>
  </si>
  <si>
    <t>VATROGASNI DOM IVANOVEC (SV 0,00)</t>
  </si>
  <si>
    <t>Trg hrv. velikana bb, Ivanovec, 40000 Čakovec</t>
  </si>
  <si>
    <t>22.</t>
  </si>
  <si>
    <t>GROBNA KUĆA IVANOVEC</t>
  </si>
  <si>
    <t>Ulica bana Josipa Jelačića bb, Ivanovec, 40000 Čakovec</t>
  </si>
  <si>
    <t>23.</t>
  </si>
  <si>
    <t>DRUŠTVENI DOM NOVO SELO NA DRAVI</t>
  </si>
  <si>
    <t>Prvomajska ulica 12, Novo Selo na Dravi, 40000 Čakovec</t>
  </si>
  <si>
    <t>24.</t>
  </si>
  <si>
    <t>OBJEKAT MATIČNOG UREDA NOVO SELO NA DRAVI (SV 0,00)</t>
  </si>
  <si>
    <t>Prvomajska ulica bb, Novo Selo na Dravi, 40000 Čakovec</t>
  </si>
  <si>
    <t>SVLAČIONICA NOVO SELO NA DRAVI</t>
  </si>
  <si>
    <t>V. Bakarića bb, Novo Selo na Dravi, 40000 Čakovec</t>
  </si>
  <si>
    <t>25.</t>
  </si>
  <si>
    <t>Dr. Vladimira Bakarića 35, Totovec, 40000 Čakovec</t>
  </si>
  <si>
    <t>26.</t>
  </si>
  <si>
    <t>DRUŠTVENI DOM MAČKOVEC</t>
  </si>
  <si>
    <t>Trg sv. Petra i Pavla 2, Mačkovec, 40000 Čakovec</t>
  </si>
  <si>
    <t>27.</t>
  </si>
  <si>
    <t>ŠPORTSKI DOM MAČKOVEC</t>
  </si>
  <si>
    <t>Breg 2, Mačkovec, 40000 Čakovec</t>
  </si>
  <si>
    <t>28.</t>
  </si>
  <si>
    <t>DRUŠTVENI DOM ŽIŠKOVEC</t>
  </si>
  <si>
    <t>Žiškovec 3 B, Žiškovec, 40000 Čakovec</t>
  </si>
  <si>
    <t>29.</t>
  </si>
  <si>
    <t>VATROGASNO SPREMIŠTE ŽIŠKOVEC</t>
  </si>
  <si>
    <t>Žiškovec 72, Žiškovec, 40000 Čakovec</t>
  </si>
  <si>
    <t>SVLAČIONICA ŽIŠKOVEC</t>
  </si>
  <si>
    <t>Žiškovec, 40000 Čakovec</t>
  </si>
  <si>
    <t>ZGRADA STAMBENE NAMJENE ŽIŠKOVEC - LUGARNICA</t>
  </si>
  <si>
    <t>Žiškovec 22, Žiškovec, 40000 Čakovec</t>
  </si>
  <si>
    <t>30.</t>
  </si>
  <si>
    <t>DRUŠTVENI DOM KRIŠTANOVEC</t>
  </si>
  <si>
    <t>Krištanovec 122 A, Krištanovec, 40000 Čakovec</t>
  </si>
  <si>
    <t>31.</t>
  </si>
  <si>
    <t>Krištanovec 1, Krištanovec, 40000 Čakovec</t>
  </si>
  <si>
    <t>32.</t>
  </si>
  <si>
    <t xml:space="preserve">DRUŠTVENI DOM  SLEMENICE </t>
  </si>
  <si>
    <t>33.</t>
  </si>
  <si>
    <t xml:space="preserve">VIŠENAMJENSKA DVORANA ŠTEFANEC  </t>
  </si>
  <si>
    <t>N. Tesle 1a, Štefanec, 40000 Čakovec</t>
  </si>
  <si>
    <t>34.</t>
  </si>
  <si>
    <t>SPORTSKI PARK ŠTEFANEC i ograda sportskog igrališta</t>
  </si>
  <si>
    <t>35.</t>
  </si>
  <si>
    <t>ČASNIČKI DOM ČAKOVEC</t>
  </si>
  <si>
    <t>Čakovec, Trg Republike</t>
  </si>
  <si>
    <t>36.</t>
  </si>
  <si>
    <t>ŠPORTSKI OBJEKAT I SVLAČIONICA IVANOVEC</t>
  </si>
  <si>
    <t>Ivanovec, J. Slavenskog 2b</t>
  </si>
  <si>
    <t>37.</t>
  </si>
  <si>
    <t>38.</t>
  </si>
  <si>
    <t>ŠPORTSKI OBJEKAT ŠANDOROVEC</t>
  </si>
  <si>
    <t>Šandorovec,Prvomajska bb</t>
  </si>
  <si>
    <t>39.</t>
  </si>
  <si>
    <t>SPREMIŠTE ŽIŠKOVEC</t>
  </si>
  <si>
    <t>40.</t>
  </si>
  <si>
    <t>GRADSKA TRŽNICA S TRGOM</t>
  </si>
  <si>
    <t>Čakovec</t>
  </si>
  <si>
    <t>LOM STROJA</t>
  </si>
  <si>
    <t>41.</t>
  </si>
  <si>
    <t xml:space="preserve">SEMAFORI - raskrižje Zrinsko Frankop.i Športska </t>
  </si>
  <si>
    <t>specifikacija u privitku police</t>
  </si>
  <si>
    <t>42.</t>
  </si>
  <si>
    <t>UKUPNO C)</t>
  </si>
  <si>
    <t>SVEUKUPNO A)+B)+C)</t>
  </si>
  <si>
    <t>é</t>
  </si>
  <si>
    <t>Svi iznosi su u eurima (euro).</t>
  </si>
  <si>
    <t>Sveukupna premija po troškovniku - prijenos u ponudbeni list</t>
  </si>
  <si>
    <t>Datum_______________________</t>
  </si>
  <si>
    <t>Potpis/pečat ovlaštene osobe ponuditelja_______________</t>
  </si>
  <si>
    <t>43.</t>
  </si>
  <si>
    <t>44.</t>
  </si>
  <si>
    <t>45.</t>
  </si>
  <si>
    <t>46.</t>
  </si>
  <si>
    <t>DRUŠTVENO VATROGASNI DOM SAVSKA VES</t>
  </si>
  <si>
    <t>SPORTSKI DOM KURŠANEC+NADSTREŠNICA</t>
  </si>
  <si>
    <t>DOM KULTURE ŠANDOROVEC + SPREMIŠTE</t>
  </si>
  <si>
    <t>DRUŠTVENI DOM TOTOVEC + SPREMIŠTE</t>
  </si>
  <si>
    <t>ŠPORTSKI CENTAR KRIŠTANOVEC+SVLAČIONICA</t>
  </si>
  <si>
    <r>
      <t>POŽARA I DRUGIH OPASNOSTI
sve osnovne opasnosti</t>
    </r>
    <r>
      <rPr>
        <sz val="11"/>
        <rFont val="Calibri"/>
        <family val="2"/>
        <charset val="238"/>
        <scheme val="minor"/>
      </rPr>
      <t xml:space="preserve"> (požar, udar groma, oluja, tuča, poplava...) i 
</t>
    </r>
    <r>
      <rPr>
        <b/>
        <sz val="11"/>
        <rFont val="Calibri"/>
        <family val="2"/>
        <charset val="238"/>
        <scheme val="minor"/>
      </rPr>
      <t>dopunske opasnosti</t>
    </r>
    <r>
      <rPr>
        <sz val="11"/>
        <rFont val="Calibri"/>
        <family val="2"/>
        <charset val="238"/>
        <scheme val="minor"/>
      </rPr>
      <t xml:space="preserve"> (izljevanje vode, potres...)</t>
    </r>
  </si>
  <si>
    <t>Godišnja premija za POŽAR I DRUGE OPASNOSTI</t>
  </si>
  <si>
    <t xml:space="preserve">GROBLJE – MRTVAČNICA, ZVONIK, OPREMA, HLADNA KOMORA </t>
  </si>
  <si>
    <t>STARA ŠKOLA MIHOVLJAN  + SPREMIŠTE</t>
  </si>
  <si>
    <t>Brutto prihod 2025.g.</t>
  </si>
  <si>
    <t>Broj djece/učenika na dan 23.12.2025.</t>
  </si>
  <si>
    <t>AUTOBUSNE NADSTREŠNICE (Štefanec, Novo Selo Rok, Žiškovec, Slemenice, Mačkovec, Ivanovec)</t>
  </si>
  <si>
    <t>CENTAR ZA ODGOJ I OBRAZOVANJE ČAKOVEC</t>
  </si>
  <si>
    <t>Josipa Bedekovića 24, I.pl.Zajca 26, 40000 Čakovec</t>
  </si>
  <si>
    <t>POSLOVNI PROSTOR SAVSKA VES</t>
  </si>
  <si>
    <t>Ul. Bana Jelačića 26, Ivanovec, 40000 Čakovec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</si>
</sst>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2" x14ac:knownFonts="1">
    <font>
      <sz val="11"/>
      <color theme="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4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sz val="7"/>
      <name val="Calibri"/>
      <family val="2"/>
      <charset val="238"/>
      <scheme val="minor"/>
    </font>
    <font>
      <sz val="7.5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7.5"/>
      <name val="Calibri"/>
      <family val="2"/>
      <charset val="238"/>
      <scheme val="minor"/>
    </font>
    <font>
      <b/>
      <u/>
      <sz val="11"/>
      <name val="Calibri"/>
      <family val="2"/>
      <charset val="238"/>
      <scheme val="minor"/>
    </font>
    <font>
      <sz val="9"/>
      <name val="Wingdings"/>
      <charset val="2"/>
    </font>
    <font>
      <b/>
      <i/>
      <u/>
      <sz val="10"/>
      <name val="Calibri"/>
      <family val="2"/>
      <charset val="238"/>
      <scheme val="minor"/>
    </font>
    <font>
      <sz val="1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indexed="64"/>
      </patternFill>
    </fill>
  </fills>
  <borders count="67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/>
      <top/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double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/>
      <bottom/>
      <diagonal/>
    </border>
    <border>
      <left style="double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thin">
        <color rgb="FF000000"/>
      </bottom>
      <diagonal/>
    </border>
    <border>
      <left style="hair">
        <color rgb="FF000000"/>
      </left>
      <right/>
      <top style="double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/>
      <bottom style="hair">
        <color rgb="FF000000"/>
      </bottom>
      <diagonal/>
    </border>
    <border>
      <left/>
      <right style="double">
        <color rgb="FF000000"/>
      </right>
      <top/>
      <bottom style="hair">
        <color rgb="FF000000"/>
      </bottom>
      <diagonal/>
    </border>
    <border>
      <left style="hair">
        <color indexed="64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/>
      <bottom style="double">
        <color indexed="64"/>
      </bottom>
      <diagonal/>
    </border>
    <border>
      <left style="hair">
        <color rgb="FF000000"/>
      </left>
      <right style="hair">
        <color rgb="FF000000"/>
      </right>
      <top/>
      <bottom style="double">
        <color indexed="64"/>
      </bottom>
      <diagonal/>
    </border>
    <border>
      <left style="hair">
        <color rgb="FF000000"/>
      </left>
      <right/>
      <top/>
      <bottom style="double">
        <color indexed="64"/>
      </bottom>
      <diagonal/>
    </border>
    <border>
      <left style="hair">
        <color rgb="FF000000"/>
      </left>
      <right style="double">
        <color rgb="FF000000"/>
      </right>
      <top/>
      <bottom style="double">
        <color indexed="64"/>
      </bottom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double">
        <color rgb="FF000000"/>
      </right>
      <top style="hair">
        <color rgb="FF000000"/>
      </top>
      <bottom/>
      <diagonal/>
    </border>
  </borders>
  <cellStyleXfs count="1">
    <xf numFmtId="0" fontId="0" fillId="0" borderId="0"/>
  </cellStyleXfs>
  <cellXfs count="262">
    <xf numFmtId="0" fontId="0" fillId="0" borderId="0" xfId="0"/>
    <xf numFmtId="4" fontId="1" fillId="2" borderId="25" xfId="0" applyNumberFormat="1" applyFont="1" applyFill="1" applyBorder="1" applyAlignment="1">
      <alignment horizontal="right" vertical="center" indent="1"/>
    </xf>
    <xf numFmtId="0" fontId="2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4" fillId="3" borderId="16" xfId="0" applyFont="1" applyFill="1" applyBorder="1" applyAlignment="1">
      <alignment vertical="center" wrapText="1"/>
    </xf>
    <xf numFmtId="4" fontId="4" fillId="3" borderId="17" xfId="0" applyNumberFormat="1" applyFont="1" applyFill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4" fontId="4" fillId="0" borderId="33" xfId="0" applyNumberFormat="1" applyFont="1" applyBorder="1" applyAlignment="1">
      <alignment vertical="center"/>
    </xf>
    <xf numFmtId="4" fontId="4" fillId="0" borderId="34" xfId="0" applyNumberFormat="1" applyFont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4" fontId="4" fillId="0" borderId="33" xfId="0" applyNumberFormat="1" applyFont="1" applyBorder="1" applyAlignment="1">
      <alignment horizontal="right" vertical="center" wrapText="1"/>
    </xf>
    <xf numFmtId="4" fontId="4" fillId="0" borderId="34" xfId="0" applyNumberFormat="1" applyFont="1" applyBorder="1" applyAlignment="1">
      <alignment horizontal="right" vertical="center" wrapText="1"/>
    </xf>
    <xf numFmtId="4" fontId="2" fillId="0" borderId="7" xfId="0" applyNumberFormat="1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0" fontId="3" fillId="5" borderId="23" xfId="0" applyFont="1" applyFill="1" applyBorder="1" applyAlignment="1">
      <alignment horizontal="left" vertical="center" wrapText="1"/>
    </xf>
    <xf numFmtId="4" fontId="2" fillId="0" borderId="21" xfId="0" applyNumberFormat="1" applyFont="1" applyBorder="1" applyAlignment="1">
      <alignment vertical="center"/>
    </xf>
    <xf numFmtId="3" fontId="2" fillId="0" borderId="22" xfId="0" applyNumberFormat="1" applyFont="1" applyBorder="1" applyAlignment="1">
      <alignment vertical="center"/>
    </xf>
    <xf numFmtId="3" fontId="2" fillId="0" borderId="23" xfId="0" applyNumberFormat="1" applyFont="1" applyBorder="1" applyAlignment="1">
      <alignment horizontal="center" vertical="center"/>
    </xf>
    <xf numFmtId="4" fontId="2" fillId="0" borderId="26" xfId="0" applyNumberFormat="1" applyFont="1" applyBorder="1" applyAlignment="1">
      <alignment vertical="center"/>
    </xf>
    <xf numFmtId="3" fontId="2" fillId="0" borderId="8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4" fontId="6" fillId="3" borderId="36" xfId="0" applyNumberFormat="1" applyFont="1" applyFill="1" applyBorder="1" applyAlignment="1">
      <alignment horizontal="right" vertical="center" inden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horizontal="right" vertical="center" inden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4" fillId="3" borderId="47" xfId="0" applyFont="1" applyFill="1" applyBorder="1" applyAlignment="1">
      <alignment horizontal="center" vertical="center" wrapText="1"/>
    </xf>
    <xf numFmtId="0" fontId="4" fillId="3" borderId="49" xfId="0" applyFont="1" applyFill="1" applyBorder="1" applyAlignment="1">
      <alignment vertical="center"/>
    </xf>
    <xf numFmtId="0" fontId="4" fillId="3" borderId="47" xfId="0" applyFont="1" applyFill="1" applyBorder="1" applyAlignment="1">
      <alignment vertical="center" wrapText="1"/>
    </xf>
    <xf numFmtId="0" fontId="4" fillId="3" borderId="48" xfId="0" applyFont="1" applyFill="1" applyBorder="1" applyAlignment="1">
      <alignment vertical="center" wrapText="1"/>
    </xf>
    <xf numFmtId="0" fontId="2" fillId="3" borderId="48" xfId="0" applyFont="1" applyFill="1" applyBorder="1" applyAlignment="1">
      <alignment vertical="center"/>
    </xf>
    <xf numFmtId="0" fontId="14" fillId="3" borderId="48" xfId="0" applyFont="1" applyFill="1" applyBorder="1" applyAlignment="1">
      <alignment vertical="center" wrapText="1"/>
    </xf>
    <xf numFmtId="0" fontId="1" fillId="3" borderId="50" xfId="0" applyFont="1" applyFill="1" applyBorder="1" applyAlignment="1">
      <alignment vertical="center"/>
    </xf>
    <xf numFmtId="0" fontId="2" fillId="3" borderId="47" xfId="0" applyFont="1" applyFill="1" applyBorder="1" applyAlignment="1">
      <alignment vertical="center"/>
    </xf>
    <xf numFmtId="0" fontId="2" fillId="3" borderId="51" xfId="0" applyFont="1" applyFill="1" applyBorder="1" applyAlignment="1">
      <alignment vertical="center"/>
    </xf>
    <xf numFmtId="0" fontId="2" fillId="3" borderId="51" xfId="0" applyFont="1" applyFill="1" applyBorder="1" applyAlignment="1">
      <alignment horizontal="center" vertical="center"/>
    </xf>
    <xf numFmtId="0" fontId="1" fillId="3" borderId="51" xfId="0" applyFont="1" applyFill="1" applyBorder="1" applyAlignment="1">
      <alignment vertical="center"/>
    </xf>
    <xf numFmtId="0" fontId="2" fillId="3" borderId="47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2" fillId="0" borderId="21" xfId="0" applyFont="1" applyBorder="1" applyAlignment="1">
      <alignment horizontal="center" vertical="center" wrapText="1"/>
    </xf>
    <xf numFmtId="4" fontId="2" fillId="0" borderId="22" xfId="0" applyNumberFormat="1" applyFont="1" applyBorder="1" applyAlignment="1">
      <alignment vertical="center"/>
    </xf>
    <xf numFmtId="0" fontId="15" fillId="0" borderId="22" xfId="0" applyFont="1" applyBorder="1" applyAlignment="1">
      <alignment vertical="center" wrapText="1"/>
    </xf>
    <xf numFmtId="4" fontId="1" fillId="2" borderId="24" xfId="0" applyNumberFormat="1" applyFont="1" applyFill="1" applyBorder="1" applyAlignment="1">
      <alignment vertical="center"/>
    </xf>
    <xf numFmtId="4" fontId="2" fillId="0" borderId="27" xfId="0" applyNumberFormat="1" applyFont="1" applyBorder="1" applyAlignment="1">
      <alignment vertical="center"/>
    </xf>
    <xf numFmtId="0" fontId="15" fillId="0" borderId="27" xfId="0" applyFont="1" applyBorder="1" applyAlignment="1">
      <alignment vertical="center" wrapText="1"/>
    </xf>
    <xf numFmtId="4" fontId="1" fillId="2" borderId="29" xfId="0" applyNumberFormat="1" applyFont="1" applyFill="1" applyBorder="1" applyAlignment="1">
      <alignment vertical="center"/>
    </xf>
    <xf numFmtId="4" fontId="1" fillId="2" borderId="31" xfId="0" applyNumberFormat="1" applyFont="1" applyFill="1" applyBorder="1" applyAlignment="1">
      <alignment horizontal="right" vertical="center" indent="1"/>
    </xf>
    <xf numFmtId="0" fontId="16" fillId="0" borderId="32" xfId="0" applyFont="1" applyBorder="1" applyAlignment="1">
      <alignment horizontal="right" vertical="center" wrapText="1"/>
    </xf>
    <xf numFmtId="4" fontId="2" fillId="0" borderId="34" xfId="0" applyNumberFormat="1" applyFont="1" applyBorder="1" applyAlignment="1">
      <alignment vertical="center"/>
    </xf>
    <xf numFmtId="0" fontId="15" fillId="0" borderId="34" xfId="0" applyFont="1" applyBorder="1" applyAlignment="1">
      <alignment vertical="center" wrapText="1"/>
    </xf>
    <xf numFmtId="4" fontId="1" fillId="2" borderId="35" xfId="0" applyNumberFormat="1" applyFont="1" applyFill="1" applyBorder="1" applyAlignment="1">
      <alignment vertical="center"/>
    </xf>
    <xf numFmtId="4" fontId="2" fillId="0" borderId="8" xfId="0" applyNumberFormat="1" applyFont="1" applyBorder="1" applyAlignment="1">
      <alignment vertical="center"/>
    </xf>
    <xf numFmtId="4" fontId="1" fillId="2" borderId="10" xfId="0" applyNumberFormat="1" applyFont="1" applyFill="1" applyBorder="1" applyAlignment="1">
      <alignment vertical="center"/>
    </xf>
    <xf numFmtId="3" fontId="2" fillId="0" borderId="7" xfId="0" applyNumberFormat="1" applyFont="1" applyBorder="1" applyAlignment="1">
      <alignment horizontal="center" vertical="center"/>
    </xf>
    <xf numFmtId="4" fontId="1" fillId="2" borderId="36" xfId="0" applyNumberFormat="1" applyFont="1" applyFill="1" applyBorder="1" applyAlignment="1">
      <alignment horizontal="right" vertical="center" indent="1"/>
    </xf>
    <xf numFmtId="0" fontId="4" fillId="4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left" vertical="center"/>
    </xf>
    <xf numFmtId="0" fontId="16" fillId="3" borderId="18" xfId="0" applyFont="1" applyFill="1" applyBorder="1" applyAlignment="1">
      <alignment horizontal="left" vertical="center"/>
    </xf>
    <xf numFmtId="4" fontId="2" fillId="3" borderId="17" xfId="0" applyNumberFormat="1" applyFont="1" applyFill="1" applyBorder="1" applyAlignment="1">
      <alignment vertical="center"/>
    </xf>
    <xf numFmtId="0" fontId="17" fillId="3" borderId="17" xfId="0" applyFont="1" applyFill="1" applyBorder="1" applyAlignment="1">
      <alignment vertical="center" wrapText="1"/>
    </xf>
    <xf numFmtId="4" fontId="1" fillId="3" borderId="19" xfId="0" applyNumberFormat="1" applyFont="1" applyFill="1" applyBorder="1" applyAlignment="1">
      <alignment vertical="center"/>
    </xf>
    <xf numFmtId="0" fontId="2" fillId="3" borderId="16" xfId="0" applyFont="1" applyFill="1" applyBorder="1" applyAlignment="1">
      <alignment vertical="center"/>
    </xf>
    <xf numFmtId="0" fontId="2" fillId="3" borderId="17" xfId="0" applyFont="1" applyFill="1" applyBorder="1" applyAlignment="1">
      <alignment vertical="center"/>
    </xf>
    <xf numFmtId="0" fontId="1" fillId="3" borderId="19" xfId="0" applyFont="1" applyFill="1" applyBorder="1" applyAlignment="1">
      <alignment vertical="center"/>
    </xf>
    <xf numFmtId="3" fontId="2" fillId="3" borderId="16" xfId="0" applyNumberFormat="1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right" vertical="center" indent="1"/>
    </xf>
    <xf numFmtId="0" fontId="2" fillId="0" borderId="3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justify" vertical="center" wrapText="1"/>
    </xf>
    <xf numFmtId="0" fontId="3" fillId="0" borderId="28" xfId="0" applyFont="1" applyBorder="1" applyAlignment="1">
      <alignment horizontal="justify" vertical="center" wrapText="1"/>
    </xf>
    <xf numFmtId="3" fontId="2" fillId="0" borderId="2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 wrapText="1" indent="2"/>
    </xf>
    <xf numFmtId="0" fontId="16" fillId="0" borderId="9" xfId="0" applyFont="1" applyBorder="1" applyAlignment="1">
      <alignment horizontal="right" vertical="center" wrapText="1"/>
    </xf>
    <xf numFmtId="0" fontId="15" fillId="0" borderId="8" xfId="0" applyFont="1" applyBorder="1" applyAlignment="1">
      <alignment vertical="center" wrapText="1"/>
    </xf>
    <xf numFmtId="0" fontId="2" fillId="3" borderId="40" xfId="0" applyFont="1" applyFill="1" applyBorder="1" applyAlignment="1">
      <alignment vertical="center"/>
    </xf>
    <xf numFmtId="0" fontId="2" fillId="3" borderId="52" xfId="0" applyFont="1" applyFill="1" applyBorder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5" borderId="22" xfId="0" applyFont="1" applyFill="1" applyBorder="1" applyAlignment="1">
      <alignment horizontal="left" vertical="center" wrapText="1"/>
    </xf>
    <xf numFmtId="4" fontId="2" fillId="5" borderId="22" xfId="0" applyNumberFormat="1" applyFont="1" applyFill="1" applyBorder="1" applyAlignment="1">
      <alignment vertical="center"/>
    </xf>
    <xf numFmtId="0" fontId="15" fillId="5" borderId="22" xfId="0" applyFont="1" applyFill="1" applyBorder="1" applyAlignment="1">
      <alignment vertical="center" wrapText="1"/>
    </xf>
    <xf numFmtId="4" fontId="2" fillId="5" borderId="21" xfId="0" applyNumberFormat="1" applyFont="1" applyFill="1" applyBorder="1" applyAlignment="1">
      <alignment vertical="center"/>
    </xf>
    <xf numFmtId="3" fontId="2" fillId="5" borderId="22" xfId="0" applyNumberFormat="1" applyFont="1" applyFill="1" applyBorder="1" applyAlignment="1">
      <alignment vertical="center"/>
    </xf>
    <xf numFmtId="3" fontId="2" fillId="5" borderId="23" xfId="0" applyNumberFormat="1" applyFont="1" applyFill="1" applyBorder="1" applyAlignment="1">
      <alignment horizontal="center" vertical="center"/>
    </xf>
    <xf numFmtId="3" fontId="2" fillId="5" borderId="21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2" fillId="0" borderId="33" xfId="0" applyFont="1" applyBorder="1" applyAlignment="1">
      <alignment vertical="center"/>
    </xf>
    <xf numFmtId="0" fontId="4" fillId="0" borderId="34" xfId="0" applyFont="1" applyBorder="1" applyAlignment="1">
      <alignment horizontal="right" vertical="center"/>
    </xf>
    <xf numFmtId="0" fontId="16" fillId="0" borderId="32" xfId="0" applyFont="1" applyBorder="1" applyAlignment="1">
      <alignment horizontal="right" vertical="center"/>
    </xf>
    <xf numFmtId="0" fontId="7" fillId="0" borderId="34" xfId="0" applyFont="1" applyBorder="1" applyAlignment="1">
      <alignment vertical="center"/>
    </xf>
    <xf numFmtId="3" fontId="2" fillId="0" borderId="9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3" borderId="8" xfId="0" applyFont="1" applyFill="1" applyBorder="1" applyAlignment="1">
      <alignment horizontal="right" vertical="center" wrapText="1" indent="2"/>
    </xf>
    <xf numFmtId="0" fontId="16" fillId="3" borderId="9" xfId="0" applyFont="1" applyFill="1" applyBorder="1" applyAlignment="1">
      <alignment horizontal="right" vertical="center" wrapText="1"/>
    </xf>
    <xf numFmtId="4" fontId="4" fillId="3" borderId="8" xfId="0" applyNumberFormat="1" applyFont="1" applyFill="1" applyBorder="1" applyAlignment="1">
      <alignment vertical="center"/>
    </xf>
    <xf numFmtId="4" fontId="2" fillId="3" borderId="8" xfId="0" applyNumberFormat="1" applyFont="1" applyFill="1" applyBorder="1" applyAlignment="1">
      <alignment vertical="center"/>
    </xf>
    <xf numFmtId="0" fontId="7" fillId="3" borderId="8" xfId="0" applyFont="1" applyFill="1" applyBorder="1" applyAlignment="1">
      <alignment vertical="center"/>
    </xf>
    <xf numFmtId="4" fontId="1" fillId="3" borderId="10" xfId="0" applyNumberFormat="1" applyFont="1" applyFill="1" applyBorder="1" applyAlignment="1">
      <alignment vertical="center"/>
    </xf>
    <xf numFmtId="4" fontId="2" fillId="3" borderId="7" xfId="0" applyNumberFormat="1" applyFont="1" applyFill="1" applyBorder="1" applyAlignment="1">
      <alignment vertical="center"/>
    </xf>
    <xf numFmtId="3" fontId="2" fillId="3" borderId="8" xfId="0" applyNumberFormat="1" applyFont="1" applyFill="1" applyBorder="1" applyAlignment="1">
      <alignment vertical="center"/>
    </xf>
    <xf numFmtId="3" fontId="2" fillId="3" borderId="9" xfId="0" applyNumberFormat="1" applyFont="1" applyFill="1" applyBorder="1" applyAlignment="1">
      <alignment horizontal="center" vertical="center"/>
    </xf>
    <xf numFmtId="3" fontId="2" fillId="3" borderId="7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4" fontId="2" fillId="0" borderId="2" xfId="0" applyNumberFormat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4" fontId="1" fillId="0" borderId="38" xfId="0" applyNumberFormat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4" fontId="2" fillId="0" borderId="2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" fontId="19" fillId="0" borderId="6" xfId="0" applyNumberFormat="1" applyFont="1" applyBorder="1" applyAlignment="1">
      <alignment horizontal="center" vertical="center"/>
    </xf>
    <xf numFmtId="0" fontId="9" fillId="0" borderId="54" xfId="0" applyFont="1" applyBorder="1" applyAlignment="1">
      <alignment vertical="center"/>
    </xf>
    <xf numFmtId="0" fontId="9" fillId="0" borderId="39" xfId="0" applyFont="1" applyBorder="1" applyAlignment="1">
      <alignment vertical="center"/>
    </xf>
    <xf numFmtId="0" fontId="9" fillId="0" borderId="55" xfId="0" applyFont="1" applyBorder="1" applyAlignment="1">
      <alignment vertical="center"/>
    </xf>
    <xf numFmtId="0" fontId="12" fillId="0" borderId="55" xfId="0" applyFont="1" applyBorder="1" applyAlignment="1">
      <alignment vertical="center"/>
    </xf>
    <xf numFmtId="0" fontId="12" fillId="2" borderId="1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9" fillId="3" borderId="48" xfId="0" applyFont="1" applyFill="1" applyBorder="1" applyAlignment="1">
      <alignment vertical="center"/>
    </xf>
    <xf numFmtId="0" fontId="11" fillId="0" borderId="23" xfId="0" applyFont="1" applyBorder="1" applyAlignment="1">
      <alignment horizontal="left" vertical="center" wrapText="1"/>
    </xf>
    <xf numFmtId="2" fontId="2" fillId="0" borderId="21" xfId="0" applyNumberFormat="1" applyFont="1" applyBorder="1" applyAlignment="1">
      <alignment horizontal="center" vertical="center" wrapText="1"/>
    </xf>
    <xf numFmtId="4" fontId="1" fillId="5" borderId="25" xfId="0" applyNumberFormat="1" applyFont="1" applyFill="1" applyBorder="1" applyAlignment="1">
      <alignment horizontal="right" vertical="center" indent="1"/>
    </xf>
    <xf numFmtId="4" fontId="4" fillId="0" borderId="8" xfId="0" applyNumberFormat="1" applyFont="1" applyBorder="1" applyAlignment="1">
      <alignment vertical="center"/>
    </xf>
    <xf numFmtId="4" fontId="4" fillId="0" borderId="7" xfId="0" applyNumberFormat="1" applyFont="1" applyBorder="1" applyAlignment="1">
      <alignment vertical="center"/>
    </xf>
    <xf numFmtId="4" fontId="1" fillId="2" borderId="58" xfId="0" applyNumberFormat="1" applyFont="1" applyFill="1" applyBorder="1" applyAlignment="1">
      <alignment vertical="center"/>
    </xf>
    <xf numFmtId="4" fontId="1" fillId="2" borderId="15" xfId="0" applyNumberFormat="1" applyFont="1" applyFill="1" applyBorder="1" applyAlignment="1">
      <alignment vertical="center"/>
    </xf>
    <xf numFmtId="164" fontId="2" fillId="0" borderId="12" xfId="0" applyNumberFormat="1" applyFont="1" applyBorder="1" applyAlignment="1">
      <alignment horizontal="center" vertical="center" wrapText="1"/>
    </xf>
    <xf numFmtId="164" fontId="4" fillId="0" borderId="13" xfId="0" applyNumberFormat="1" applyFont="1" applyBorder="1" applyAlignment="1">
      <alignment horizontal="right" vertical="center" wrapText="1" indent="2"/>
    </xf>
    <xf numFmtId="3" fontId="2" fillId="0" borderId="12" xfId="0" applyNumberFormat="1" applyFont="1" applyBorder="1" applyAlignment="1">
      <alignment horizontal="center" vertical="center"/>
    </xf>
    <xf numFmtId="4" fontId="1" fillId="2" borderId="11" xfId="0" applyNumberFormat="1" applyFont="1" applyFill="1" applyBorder="1" applyAlignment="1">
      <alignment horizontal="right" vertical="center" indent="1"/>
    </xf>
    <xf numFmtId="0" fontId="2" fillId="0" borderId="59" xfId="0" applyFont="1" applyBorder="1" applyAlignment="1">
      <alignment horizontal="center" vertical="center" wrapText="1"/>
    </xf>
    <xf numFmtId="164" fontId="2" fillId="0" borderId="60" xfId="0" applyNumberFormat="1" applyFont="1" applyBorder="1" applyAlignment="1">
      <alignment vertical="center" wrapText="1"/>
    </xf>
    <xf numFmtId="0" fontId="3" fillId="0" borderId="61" xfId="0" applyFont="1" applyBorder="1" applyAlignment="1">
      <alignment vertical="center" wrapText="1"/>
    </xf>
    <xf numFmtId="4" fontId="2" fillId="0" borderId="60" xfId="0" applyNumberFormat="1" applyFont="1" applyBorder="1" applyAlignment="1">
      <alignment vertical="center"/>
    </xf>
    <xf numFmtId="0" fontId="15" fillId="0" borderId="60" xfId="0" applyFont="1" applyBorder="1" applyAlignment="1">
      <alignment vertical="center" wrapText="1"/>
    </xf>
    <xf numFmtId="4" fontId="1" fillId="2" borderId="62" xfId="0" applyNumberFormat="1" applyFont="1" applyFill="1" applyBorder="1" applyAlignment="1">
      <alignment vertical="center"/>
    </xf>
    <xf numFmtId="3" fontId="2" fillId="0" borderId="59" xfId="0" applyNumberFormat="1" applyFont="1" applyBorder="1" applyAlignment="1">
      <alignment horizontal="center" vertical="center"/>
    </xf>
    <xf numFmtId="4" fontId="2" fillId="0" borderId="63" xfId="0" applyNumberFormat="1" applyFont="1" applyBorder="1" applyAlignment="1">
      <alignment vertical="center"/>
    </xf>
    <xf numFmtId="4" fontId="1" fillId="2" borderId="64" xfId="0" applyNumberFormat="1" applyFont="1" applyFill="1" applyBorder="1" applyAlignment="1">
      <alignment vertical="center"/>
    </xf>
    <xf numFmtId="2" fontId="2" fillId="5" borderId="21" xfId="0" applyNumberFormat="1" applyFont="1" applyFill="1" applyBorder="1" applyAlignment="1">
      <alignment horizontal="center" vertical="center" wrapText="1"/>
    </xf>
    <xf numFmtId="4" fontId="1" fillId="0" borderId="24" xfId="0" applyNumberFormat="1" applyFont="1" applyBorder="1" applyAlignment="1">
      <alignment vertical="center"/>
    </xf>
    <xf numFmtId="4" fontId="1" fillId="0" borderId="64" xfId="0" applyNumberFormat="1" applyFont="1" applyBorder="1" applyAlignment="1">
      <alignment vertical="center"/>
    </xf>
    <xf numFmtId="0" fontId="11" fillId="5" borderId="23" xfId="0" applyFont="1" applyFill="1" applyBorder="1" applyAlignment="1">
      <alignment horizontal="left" vertical="center" wrapText="1"/>
    </xf>
    <xf numFmtId="0" fontId="2" fillId="0" borderId="43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 indent="2"/>
    </xf>
    <xf numFmtId="0" fontId="2" fillId="0" borderId="2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24" xfId="0" applyFont="1" applyBorder="1" applyAlignment="1">
      <alignment vertical="center"/>
    </xf>
    <xf numFmtId="164" fontId="2" fillId="0" borderId="65" xfId="0" applyNumberFormat="1" applyFont="1" applyBorder="1" applyAlignment="1">
      <alignment vertical="center" wrapText="1"/>
    </xf>
    <xf numFmtId="4" fontId="2" fillId="0" borderId="43" xfId="0" applyNumberFormat="1" applyFont="1" applyBorder="1" applyAlignment="1">
      <alignment vertical="center"/>
    </xf>
    <xf numFmtId="0" fontId="15" fillId="0" borderId="43" xfId="0" applyFont="1" applyBorder="1" applyAlignment="1">
      <alignment vertical="center" wrapText="1"/>
    </xf>
    <xf numFmtId="4" fontId="21" fillId="0" borderId="42" xfId="0" applyNumberFormat="1" applyFont="1" applyBorder="1" applyAlignment="1">
      <alignment vertical="center"/>
    </xf>
    <xf numFmtId="4" fontId="1" fillId="2" borderId="46" xfId="0" applyNumberFormat="1" applyFont="1" applyFill="1" applyBorder="1" applyAlignment="1">
      <alignment horizontal="right" vertical="center" indent="1"/>
    </xf>
    <xf numFmtId="4" fontId="1" fillId="2" borderId="57" xfId="0" applyNumberFormat="1" applyFont="1" applyFill="1" applyBorder="1" applyAlignment="1">
      <alignment horizontal="right" vertical="center" indent="1"/>
    </xf>
    <xf numFmtId="4" fontId="2" fillId="0" borderId="37" xfId="0" applyNumberFormat="1" applyFont="1" applyBorder="1" applyAlignment="1">
      <alignment vertical="center"/>
    </xf>
    <xf numFmtId="0" fontId="2" fillId="0" borderId="42" xfId="0" applyFont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justify" vertical="center" wrapText="1"/>
    </xf>
    <xf numFmtId="0" fontId="3" fillId="5" borderId="23" xfId="0" applyFont="1" applyFill="1" applyBorder="1" applyAlignment="1">
      <alignment horizontal="justify" vertical="center" wrapText="1"/>
    </xf>
    <xf numFmtId="0" fontId="2" fillId="5" borderId="22" xfId="0" applyFont="1" applyFill="1" applyBorder="1" applyAlignment="1">
      <alignment horizontal="left" vertical="center" wrapText="1" indent="2"/>
    </xf>
    <xf numFmtId="0" fontId="2" fillId="5" borderId="37" xfId="0" applyFont="1" applyFill="1" applyBorder="1" applyAlignment="1">
      <alignment horizontal="center" vertical="center" wrapText="1"/>
    </xf>
    <xf numFmtId="0" fontId="2" fillId="5" borderId="65" xfId="0" applyFont="1" applyFill="1" applyBorder="1" applyAlignment="1">
      <alignment horizontal="left" vertical="center" wrapText="1" indent="2"/>
    </xf>
    <xf numFmtId="0" fontId="3" fillId="5" borderId="30" xfId="0" applyFont="1" applyFill="1" applyBorder="1" applyAlignment="1">
      <alignment horizontal="justify" vertical="center" wrapText="1"/>
    </xf>
    <xf numFmtId="0" fontId="15" fillId="0" borderId="65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4" fontId="4" fillId="0" borderId="60" xfId="0" applyNumberFormat="1" applyFont="1" applyBorder="1" applyAlignment="1">
      <alignment horizontal="right" vertical="center" wrapText="1"/>
    </xf>
    <xf numFmtId="4" fontId="4" fillId="0" borderId="27" xfId="0" applyNumberFormat="1" applyFont="1" applyBorder="1" applyAlignment="1">
      <alignment horizontal="right" vertical="center" wrapText="1"/>
    </xf>
    <xf numFmtId="3" fontId="2" fillId="0" borderId="65" xfId="0" applyNumberFormat="1" applyFont="1" applyBorder="1" applyAlignment="1">
      <alignment vertical="center"/>
    </xf>
    <xf numFmtId="3" fontId="2" fillId="0" borderId="30" xfId="0" applyNumberFormat="1" applyFont="1" applyBorder="1" applyAlignment="1">
      <alignment horizontal="center" vertical="center"/>
    </xf>
    <xf numFmtId="3" fontId="2" fillId="0" borderId="27" xfId="0" applyNumberFormat="1" applyFont="1" applyBorder="1" applyAlignment="1">
      <alignment vertical="center"/>
    </xf>
    <xf numFmtId="3" fontId="2" fillId="0" borderId="28" xfId="0" applyNumberFormat="1" applyFont="1" applyBorder="1" applyAlignment="1">
      <alignment horizontal="center" vertical="center"/>
    </xf>
    <xf numFmtId="4" fontId="1" fillId="2" borderId="45" xfId="0" applyNumberFormat="1" applyFont="1" applyFill="1" applyBorder="1" applyAlignment="1">
      <alignment vertical="top"/>
    </xf>
    <xf numFmtId="4" fontId="1" fillId="2" borderId="45" xfId="0" applyNumberFormat="1" applyFont="1" applyFill="1" applyBorder="1" applyAlignment="1">
      <alignment vertical="center"/>
    </xf>
    <xf numFmtId="4" fontId="1" fillId="2" borderId="66" xfId="0" applyNumberFormat="1" applyFont="1" applyFill="1" applyBorder="1" applyAlignment="1">
      <alignment vertical="center"/>
    </xf>
    <xf numFmtId="3" fontId="2" fillId="0" borderId="42" xfId="0" applyNumberFormat="1" applyFont="1" applyBorder="1" applyAlignment="1">
      <alignment horizontal="center" vertical="center"/>
    </xf>
    <xf numFmtId="3" fontId="2" fillId="0" borderId="37" xfId="0" applyNumberFormat="1" applyFont="1" applyBorder="1" applyAlignment="1">
      <alignment horizontal="center" vertical="center"/>
    </xf>
    <xf numFmtId="4" fontId="21" fillId="0" borderId="33" xfId="0" applyNumberFormat="1" applyFont="1" applyBorder="1" applyAlignment="1">
      <alignment vertical="center"/>
    </xf>
    <xf numFmtId="4" fontId="1" fillId="0" borderId="66" xfId="0" applyNumberFormat="1" applyFont="1" applyBorder="1" applyAlignment="1">
      <alignment vertical="center"/>
    </xf>
    <xf numFmtId="4" fontId="1" fillId="0" borderId="29" xfId="0" applyNumberFormat="1" applyFont="1" applyBorder="1" applyAlignment="1">
      <alignment vertical="center"/>
    </xf>
    <xf numFmtId="4" fontId="1" fillId="0" borderId="10" xfId="0" applyNumberFormat="1" applyFont="1" applyBorder="1" applyAlignment="1">
      <alignment vertical="center"/>
    </xf>
    <xf numFmtId="4" fontId="1" fillId="0" borderId="24" xfId="0" applyNumberFormat="1" applyFont="1" applyBorder="1" applyAlignment="1">
      <alignment vertical="top"/>
    </xf>
    <xf numFmtId="4" fontId="1" fillId="0" borderId="45" xfId="0" applyNumberFormat="1" applyFont="1" applyBorder="1" applyAlignment="1">
      <alignment vertical="center"/>
    </xf>
    <xf numFmtId="4" fontId="1" fillId="0" borderId="62" xfId="0" applyNumberFormat="1" applyFont="1" applyBorder="1" applyAlignment="1">
      <alignment vertical="center"/>
    </xf>
    <xf numFmtId="4" fontId="1" fillId="0" borderId="15" xfId="0" applyNumberFormat="1" applyFont="1" applyBorder="1" applyAlignment="1">
      <alignment vertical="center"/>
    </xf>
    <xf numFmtId="4" fontId="2" fillId="0" borderId="42" xfId="0" applyNumberFormat="1" applyFont="1" applyBorder="1" applyAlignment="1">
      <alignment vertical="center"/>
    </xf>
    <xf numFmtId="4" fontId="2" fillId="0" borderId="33" xfId="0" applyNumberFormat="1" applyFont="1" applyBorder="1" applyAlignment="1">
      <alignment vertical="center"/>
    </xf>
    <xf numFmtId="4" fontId="4" fillId="0" borderId="3" xfId="0" applyNumberFormat="1" applyFont="1" applyBorder="1" applyAlignment="1">
      <alignment vertical="center"/>
    </xf>
    <xf numFmtId="0" fontId="5" fillId="0" borderId="22" xfId="0" applyFont="1" applyBorder="1" applyAlignment="1">
      <alignment horizontal="left" vertical="center" wrapText="1"/>
    </xf>
    <xf numFmtId="4" fontId="4" fillId="5" borderId="22" xfId="0" applyNumberFormat="1" applyFont="1" applyFill="1" applyBorder="1" applyAlignment="1">
      <alignment horizontal="right" vertical="center" wrapText="1"/>
    </xf>
    <xf numFmtId="4" fontId="1" fillId="5" borderId="24" xfId="0" applyNumberFormat="1" applyFont="1" applyFill="1" applyBorder="1" applyAlignment="1">
      <alignment vertical="center"/>
    </xf>
    <xf numFmtId="4" fontId="21" fillId="5" borderId="42" xfId="0" applyNumberFormat="1" applyFont="1" applyFill="1" applyBorder="1" applyAlignment="1">
      <alignment vertical="center"/>
    </xf>
    <xf numFmtId="4" fontId="2" fillId="5" borderId="43" xfId="0" applyNumberFormat="1" applyFont="1" applyFill="1" applyBorder="1" applyAlignment="1">
      <alignment vertical="center"/>
    </xf>
    <xf numFmtId="4" fontId="2" fillId="5" borderId="42" xfId="0" applyNumberFormat="1" applyFont="1" applyFill="1" applyBorder="1" applyAlignment="1">
      <alignment vertical="center"/>
    </xf>
    <xf numFmtId="4" fontId="1" fillId="5" borderId="24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" fontId="4" fillId="0" borderId="42" xfId="0" applyNumberFormat="1" applyFont="1" applyBorder="1" applyAlignment="1">
      <alignment horizontal="right" vertical="center" wrapText="1"/>
    </xf>
    <xf numFmtId="4" fontId="4" fillId="0" borderId="43" xfId="0" applyNumberFormat="1" applyFont="1" applyBorder="1" applyAlignment="1">
      <alignment horizontal="right" vertical="center" wrapText="1"/>
    </xf>
    <xf numFmtId="4" fontId="4" fillId="5" borderId="21" xfId="0" applyNumberFormat="1" applyFont="1" applyFill="1" applyBorder="1" applyAlignment="1">
      <alignment horizontal="right" vertical="center" wrapText="1"/>
    </xf>
    <xf numFmtId="164" fontId="2" fillId="5" borderId="22" xfId="0" applyNumberFormat="1" applyFont="1" applyFill="1" applyBorder="1" applyAlignment="1">
      <alignment vertical="center" wrapText="1"/>
    </xf>
    <xf numFmtId="0" fontId="3" fillId="5" borderId="23" xfId="0" applyFont="1" applyFill="1" applyBorder="1" applyAlignment="1">
      <alignment vertical="center" wrapText="1"/>
    </xf>
    <xf numFmtId="4" fontId="4" fillId="5" borderId="59" xfId="0" applyNumberFormat="1" applyFont="1" applyFill="1" applyBorder="1" applyAlignment="1">
      <alignment horizontal="right" vertical="center" wrapText="1"/>
    </xf>
    <xf numFmtId="4" fontId="4" fillId="5" borderId="37" xfId="0" applyNumberFormat="1" applyFont="1" applyFill="1" applyBorder="1" applyAlignment="1">
      <alignment horizontal="right" vertical="center" wrapText="1"/>
    </xf>
    <xf numFmtId="4" fontId="4" fillId="5" borderId="26" xfId="0" applyNumberFormat="1" applyFont="1" applyFill="1" applyBorder="1" applyAlignment="1">
      <alignment horizontal="right" vertical="center" wrapText="1"/>
    </xf>
    <xf numFmtId="4" fontId="5" fillId="5" borderId="53" xfId="0" applyNumberFormat="1" applyFont="1" applyFill="1" applyBorder="1"/>
    <xf numFmtId="0" fontId="2" fillId="5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4" fontId="4" fillId="0" borderId="65" xfId="0" applyNumberFormat="1" applyFont="1" applyBorder="1" applyAlignment="1">
      <alignment horizontal="right" vertical="center" wrapText="1"/>
    </xf>
    <xf numFmtId="4" fontId="21" fillId="0" borderId="42" xfId="0" applyNumberFormat="1" applyFont="1" applyBorder="1" applyAlignment="1">
      <alignment vertical="top"/>
    </xf>
    <xf numFmtId="3" fontId="2" fillId="0" borderId="43" xfId="0" applyNumberFormat="1" applyFont="1" applyBorder="1" applyAlignment="1">
      <alignment vertical="top"/>
    </xf>
    <xf numFmtId="3" fontId="2" fillId="0" borderId="43" xfId="0" applyNumberFormat="1" applyFont="1" applyBorder="1" applyAlignment="1">
      <alignment horizontal="center" vertical="top"/>
    </xf>
    <xf numFmtId="4" fontId="21" fillId="0" borderId="21" xfId="0" applyNumberFormat="1" applyFont="1" applyBorder="1" applyAlignment="1">
      <alignment vertical="top"/>
    </xf>
    <xf numFmtId="3" fontId="2" fillId="0" borderId="22" xfId="0" applyNumberFormat="1" applyFont="1" applyBorder="1" applyAlignment="1">
      <alignment vertical="top"/>
    </xf>
    <xf numFmtId="3" fontId="2" fillId="0" borderId="22" xfId="0" applyNumberFormat="1" applyFont="1" applyBorder="1" applyAlignment="1">
      <alignment horizontal="center" vertical="top"/>
    </xf>
    <xf numFmtId="4" fontId="2" fillId="0" borderId="21" xfId="0" applyNumberFormat="1" applyFont="1" applyBorder="1" applyAlignment="1">
      <alignment vertical="top"/>
    </xf>
    <xf numFmtId="4" fontId="4" fillId="0" borderId="21" xfId="0" applyNumberFormat="1" applyFont="1" applyBorder="1" applyAlignment="1">
      <alignment vertical="center"/>
    </xf>
    <xf numFmtId="3" fontId="4" fillId="0" borderId="22" xfId="0" applyNumberFormat="1" applyFont="1" applyBorder="1" applyAlignment="1">
      <alignment vertical="center"/>
    </xf>
    <xf numFmtId="3" fontId="4" fillId="0" borderId="23" xfId="0" applyNumberFormat="1" applyFont="1" applyBorder="1" applyAlignment="1">
      <alignment horizontal="center" vertical="center"/>
    </xf>
    <xf numFmtId="4" fontId="2" fillId="0" borderId="59" xfId="0" applyNumberFormat="1" applyFont="1" applyBorder="1" applyAlignment="1">
      <alignment vertical="center"/>
    </xf>
    <xf numFmtId="3" fontId="2" fillId="0" borderId="60" xfId="0" applyNumberFormat="1" applyFont="1" applyBorder="1" applyAlignment="1">
      <alignment vertical="center"/>
    </xf>
    <xf numFmtId="3" fontId="2" fillId="0" borderId="61" xfId="0" applyNumberFormat="1" applyFont="1" applyBorder="1" applyAlignment="1">
      <alignment horizontal="center" vertical="center"/>
    </xf>
    <xf numFmtId="4" fontId="2" fillId="0" borderId="12" xfId="0" applyNumberFormat="1" applyFont="1" applyBorder="1" applyAlignment="1">
      <alignment vertical="center"/>
    </xf>
    <xf numFmtId="3" fontId="2" fillId="0" borderId="13" xfId="0" applyNumberFormat="1" applyFont="1" applyBorder="1" applyAlignment="1">
      <alignment vertical="center"/>
    </xf>
    <xf numFmtId="3" fontId="2" fillId="0" borderId="13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3" fontId="2" fillId="0" borderId="17" xfId="0" applyNumberFormat="1" applyFont="1" applyBorder="1" applyAlignment="1">
      <alignment vertical="center"/>
    </xf>
    <xf numFmtId="3" fontId="2" fillId="0" borderId="18" xfId="0" applyNumberFormat="1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4" fontId="18" fillId="0" borderId="56" xfId="0" applyNumberFormat="1" applyFont="1" applyBorder="1" applyAlignment="1">
      <alignment horizontal="center" vertical="center"/>
    </xf>
    <xf numFmtId="4" fontId="18" fillId="0" borderId="57" xfId="0" applyNumberFormat="1" applyFont="1" applyBorder="1" applyAlignment="1">
      <alignment horizontal="center" vertical="center"/>
    </xf>
    <xf numFmtId="0" fontId="9" fillId="0" borderId="54" xfId="0" applyFont="1" applyBorder="1" applyAlignment="1">
      <alignment vertical="top" wrapText="1"/>
    </xf>
    <xf numFmtId="0" fontId="9" fillId="0" borderId="39" xfId="0" applyFont="1" applyBorder="1" applyAlignment="1">
      <alignment vertical="top"/>
    </xf>
    <xf numFmtId="0" fontId="9" fillId="0" borderId="55" xfId="0" applyFont="1" applyBorder="1" applyAlignment="1">
      <alignment vertical="top"/>
    </xf>
    <xf numFmtId="0" fontId="9" fillId="0" borderId="54" xfId="0" applyFont="1" applyBorder="1" applyAlignment="1">
      <alignment horizontal="left" vertical="top" wrapText="1"/>
    </xf>
    <xf numFmtId="0" fontId="9" fillId="0" borderId="55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" fontId="1" fillId="2" borderId="66" xfId="0" applyNumberFormat="1" applyFont="1" applyFill="1" applyBorder="1" applyAlignment="1">
      <alignment horizontal="center" vertical="top"/>
    </xf>
    <xf numFmtId="4" fontId="1" fillId="2" borderId="45" xfId="0" applyNumberFormat="1" applyFont="1" applyFill="1" applyBorder="1" applyAlignment="1">
      <alignment horizontal="center" vertical="top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417"/>
  <sheetViews>
    <sheetView tabSelected="1" zoomScale="70" zoomScaleNormal="70" zoomScaleSheetLayoutView="40" workbookViewId="0">
      <selection activeCell="A15" sqref="A15:XFD15"/>
    </sheetView>
  </sheetViews>
  <sheetFormatPr defaultColWidth="8.85546875" defaultRowHeight="15" x14ac:dyDescent="0.25"/>
  <cols>
    <col min="1" max="1" width="4.7109375" style="25" customWidth="1"/>
    <col min="2" max="2" width="53.5703125" style="25" customWidth="1"/>
    <col min="3" max="3" width="37.85546875" style="25" bestFit="1" customWidth="1"/>
    <col min="4" max="6" width="15.140625" style="25" customWidth="1"/>
    <col min="7" max="7" width="14.7109375" style="25" customWidth="1"/>
    <col min="8" max="8" width="22.28515625" style="131" customWidth="1"/>
    <col min="9" max="9" width="15.140625" style="26" customWidth="1"/>
    <col min="10" max="11" width="15.140625" style="25" customWidth="1"/>
    <col min="12" max="12" width="15.140625" style="132" customWidth="1"/>
    <col min="13" max="13" width="15.140625" style="25" customWidth="1"/>
    <col min="14" max="14" width="15.140625" style="132" customWidth="1"/>
    <col min="15" max="15" width="15.28515625" style="25" customWidth="1"/>
    <col min="16" max="16" width="15.5703125" style="25" customWidth="1"/>
    <col min="17" max="17" width="7.140625" style="27" bestFit="1" customWidth="1"/>
    <col min="18" max="18" width="14.85546875" style="132" bestFit="1" customWidth="1"/>
    <col min="19" max="19" width="8.85546875" style="27" customWidth="1"/>
    <col min="20" max="20" width="18.85546875" style="132" customWidth="1"/>
    <col min="21" max="21" width="22.5703125" style="132" customWidth="1"/>
    <col min="22" max="16384" width="8.85546875" style="25"/>
  </cols>
  <sheetData>
    <row r="1" spans="1:21" ht="69.75" customHeight="1" thickTop="1" thickBot="1" x14ac:dyDescent="0.3">
      <c r="A1" s="28"/>
      <c r="B1" s="29" t="s">
        <v>0</v>
      </c>
      <c r="C1" s="30" t="s">
        <v>1</v>
      </c>
      <c r="D1" s="255" t="s">
        <v>214</v>
      </c>
      <c r="E1" s="256"/>
      <c r="F1" s="256"/>
      <c r="G1" s="256"/>
      <c r="H1" s="256"/>
      <c r="I1" s="257"/>
      <c r="J1" s="258" t="s">
        <v>2</v>
      </c>
      <c r="K1" s="256"/>
      <c r="L1" s="257"/>
      <c r="M1" s="258" t="s">
        <v>3</v>
      </c>
      <c r="N1" s="257"/>
      <c r="O1" s="255" t="s">
        <v>4</v>
      </c>
      <c r="P1" s="256"/>
      <c r="Q1" s="256"/>
      <c r="R1" s="257"/>
      <c r="S1" s="255" t="s">
        <v>5</v>
      </c>
      <c r="T1" s="259"/>
      <c r="U1" s="246" t="s">
        <v>6</v>
      </c>
    </row>
    <row r="2" spans="1:21" s="213" customFormat="1" ht="99.75" customHeight="1" thickTop="1" thickBot="1" x14ac:dyDescent="0.3">
      <c r="A2" s="31" t="s">
        <v>7</v>
      </c>
      <c r="B2" s="32" t="s">
        <v>8</v>
      </c>
      <c r="C2" s="33" t="s">
        <v>9</v>
      </c>
      <c r="D2" s="31" t="s">
        <v>10</v>
      </c>
      <c r="E2" s="32" t="s">
        <v>11</v>
      </c>
      <c r="F2" s="32" t="s">
        <v>12</v>
      </c>
      <c r="G2" s="32" t="s">
        <v>13</v>
      </c>
      <c r="H2" s="32" t="s">
        <v>14</v>
      </c>
      <c r="I2" s="183" t="s">
        <v>215</v>
      </c>
      <c r="J2" s="31" t="s">
        <v>15</v>
      </c>
      <c r="K2" s="32" t="s">
        <v>16</v>
      </c>
      <c r="L2" s="34" t="s">
        <v>17</v>
      </c>
      <c r="M2" s="31" t="s">
        <v>18</v>
      </c>
      <c r="N2" s="34" t="s">
        <v>19</v>
      </c>
      <c r="O2" s="31" t="s">
        <v>218</v>
      </c>
      <c r="P2" s="182" t="s">
        <v>219</v>
      </c>
      <c r="Q2" s="33" t="s">
        <v>20</v>
      </c>
      <c r="R2" s="34" t="s">
        <v>21</v>
      </c>
      <c r="S2" s="31" t="s">
        <v>22</v>
      </c>
      <c r="T2" s="34" t="s">
        <v>23</v>
      </c>
      <c r="U2" s="247"/>
    </row>
    <row r="3" spans="1:21" s="214" customFormat="1" ht="10.5" thickTop="1" thickBot="1" x14ac:dyDescent="0.3">
      <c r="A3" s="35">
        <v>1</v>
      </c>
      <c r="B3" s="36">
        <v>2</v>
      </c>
      <c r="C3" s="37">
        <v>3</v>
      </c>
      <c r="D3" s="35">
        <v>4</v>
      </c>
      <c r="E3" s="36">
        <v>5</v>
      </c>
      <c r="F3" s="36">
        <v>6</v>
      </c>
      <c r="G3" s="36">
        <v>7</v>
      </c>
      <c r="H3" s="36">
        <v>8</v>
      </c>
      <c r="I3" s="38">
        <v>9</v>
      </c>
      <c r="J3" s="35">
        <v>10</v>
      </c>
      <c r="K3" s="36">
        <v>11</v>
      </c>
      <c r="L3" s="39">
        <v>12</v>
      </c>
      <c r="M3" s="35">
        <v>13</v>
      </c>
      <c r="N3" s="39">
        <v>14</v>
      </c>
      <c r="O3" s="35">
        <v>15</v>
      </c>
      <c r="P3" s="36">
        <v>16</v>
      </c>
      <c r="Q3" s="37">
        <v>17</v>
      </c>
      <c r="R3" s="39">
        <v>18</v>
      </c>
      <c r="S3" s="35">
        <v>19</v>
      </c>
      <c r="T3" s="39">
        <v>20</v>
      </c>
      <c r="U3" s="40">
        <v>21</v>
      </c>
    </row>
    <row r="4" spans="1:21" ht="15.75" thickTop="1" x14ac:dyDescent="0.25">
      <c r="A4" s="41"/>
      <c r="B4" s="133" t="s">
        <v>24</v>
      </c>
      <c r="C4" s="42"/>
      <c r="D4" s="43"/>
      <c r="E4" s="44"/>
      <c r="F4" s="45"/>
      <c r="G4" s="45"/>
      <c r="H4" s="46"/>
      <c r="I4" s="47"/>
      <c r="J4" s="48"/>
      <c r="K4" s="45"/>
      <c r="L4" s="47"/>
      <c r="M4" s="48"/>
      <c r="N4" s="47"/>
      <c r="O4" s="49"/>
      <c r="P4" s="49"/>
      <c r="Q4" s="50"/>
      <c r="R4" s="51"/>
      <c r="S4" s="52"/>
      <c r="T4" s="47"/>
      <c r="U4" s="53"/>
    </row>
    <row r="5" spans="1:21" ht="14.25" customHeight="1" x14ac:dyDescent="0.25">
      <c r="A5" s="173" t="s">
        <v>25</v>
      </c>
      <c r="B5" s="158" t="s">
        <v>26</v>
      </c>
      <c r="C5" s="159" t="s">
        <v>27</v>
      </c>
      <c r="D5" s="215">
        <v>724583.44</v>
      </c>
      <c r="E5" s="216">
        <v>295833.31</v>
      </c>
      <c r="F5" s="167">
        <f>ROUNDUP(D5*0.01,-3)</f>
        <v>8000</v>
      </c>
      <c r="G5" s="167">
        <f>ROUNDUP(E5*0.01,-3)</f>
        <v>3000</v>
      </c>
      <c r="H5" s="168" t="s">
        <v>28</v>
      </c>
      <c r="I5" s="191"/>
      <c r="J5" s="169">
        <f>IF(E5&gt;132722.81,3400,IF(E5&gt;1327.23, 1400,E5))</f>
        <v>3400</v>
      </c>
      <c r="K5" s="167">
        <f>IF(J5&gt;1327.23, 1400,700)</f>
        <v>1400</v>
      </c>
      <c r="L5" s="191"/>
      <c r="M5" s="203">
        <f>IF(D5&gt;132722.78,1000,IF(D5&gt;66361.4,500,250))</f>
        <v>1000</v>
      </c>
      <c r="N5" s="191"/>
      <c r="O5" s="227">
        <v>3519392.97</v>
      </c>
      <c r="P5" s="228">
        <v>732</v>
      </c>
      <c r="Q5" s="229">
        <v>4</v>
      </c>
      <c r="R5" s="190"/>
      <c r="S5" s="193"/>
      <c r="T5" s="200"/>
      <c r="U5" s="170">
        <f t="shared" ref="U5:U17" si="0">I5+L5+N5+R5+T5</f>
        <v>0</v>
      </c>
    </row>
    <row r="6" spans="1:21" ht="14.25" customHeight="1" x14ac:dyDescent="0.25">
      <c r="A6" s="54" t="s">
        <v>29</v>
      </c>
      <c r="B6" s="160" t="s">
        <v>30</v>
      </c>
      <c r="C6" s="3" t="s">
        <v>27</v>
      </c>
      <c r="D6" s="8">
        <v>1712942.46</v>
      </c>
      <c r="E6" s="9">
        <v>31853.47</v>
      </c>
      <c r="F6" s="55">
        <f t="shared" ref="F6:G17" si="1">ROUNDUP(D6*0.01,-3)</f>
        <v>18000</v>
      </c>
      <c r="G6" s="55">
        <f t="shared" si="1"/>
        <v>1000</v>
      </c>
      <c r="H6" s="56" t="s">
        <v>28</v>
      </c>
      <c r="I6" s="57"/>
      <c r="J6" s="169">
        <f t="shared" ref="J6:J17" si="2">IF(E6&gt;132722.81,3400,IF(E6&gt;1327.23, 1400,E6))</f>
        <v>1400</v>
      </c>
      <c r="K6" s="167">
        <f t="shared" ref="K6:K17" si="3">IF(J6&gt;1327.23, 1400,700)</f>
        <v>1400</v>
      </c>
      <c r="L6" s="57"/>
      <c r="M6" s="203">
        <f t="shared" ref="M6:M17" si="4">IF(D6&gt;132722.78,1000,IF(D6&gt;66361.4,500,250))</f>
        <v>1000</v>
      </c>
      <c r="N6" s="57"/>
      <c r="O6" s="230"/>
      <c r="P6" s="231"/>
      <c r="Q6" s="232"/>
      <c r="R6" s="199"/>
      <c r="S6" s="23"/>
      <c r="T6" s="155"/>
      <c r="U6" s="170">
        <f t="shared" si="0"/>
        <v>0</v>
      </c>
    </row>
    <row r="7" spans="1:21" ht="14.25" customHeight="1" x14ac:dyDescent="0.25">
      <c r="A7" s="54" t="s">
        <v>31</v>
      </c>
      <c r="B7" s="160" t="s">
        <v>32</v>
      </c>
      <c r="C7" s="3" t="s">
        <v>33</v>
      </c>
      <c r="D7" s="8">
        <v>90336.36</v>
      </c>
      <c r="E7" s="9">
        <v>12805.68</v>
      </c>
      <c r="F7" s="55">
        <f t="shared" si="1"/>
        <v>1000</v>
      </c>
      <c r="G7" s="55">
        <f t="shared" si="1"/>
        <v>1000</v>
      </c>
      <c r="H7" s="56"/>
      <c r="I7" s="57"/>
      <c r="J7" s="169">
        <f t="shared" si="2"/>
        <v>1400</v>
      </c>
      <c r="K7" s="167">
        <f t="shared" si="3"/>
        <v>1400</v>
      </c>
      <c r="L7" s="57"/>
      <c r="M7" s="203">
        <f t="shared" si="4"/>
        <v>500</v>
      </c>
      <c r="N7" s="57"/>
      <c r="O7" s="230"/>
      <c r="P7" s="231"/>
      <c r="Q7" s="232"/>
      <c r="R7" s="199"/>
      <c r="S7" s="23"/>
      <c r="T7" s="155"/>
      <c r="U7" s="170">
        <f t="shared" si="0"/>
        <v>0</v>
      </c>
    </row>
    <row r="8" spans="1:21" ht="14.25" customHeight="1" x14ac:dyDescent="0.25">
      <c r="A8" s="54" t="s">
        <v>34</v>
      </c>
      <c r="B8" s="160" t="s">
        <v>35</v>
      </c>
      <c r="C8" s="3" t="s">
        <v>36</v>
      </c>
      <c r="D8" s="8">
        <v>95753.53</v>
      </c>
      <c r="E8" s="9">
        <v>16330.62</v>
      </c>
      <c r="F8" s="55">
        <f t="shared" si="1"/>
        <v>1000</v>
      </c>
      <c r="G8" s="55">
        <f t="shared" si="1"/>
        <v>1000</v>
      </c>
      <c r="H8" s="56"/>
      <c r="I8" s="57"/>
      <c r="J8" s="169">
        <f t="shared" si="2"/>
        <v>1400</v>
      </c>
      <c r="K8" s="167">
        <f t="shared" si="3"/>
        <v>1400</v>
      </c>
      <c r="L8" s="57"/>
      <c r="M8" s="203">
        <f t="shared" si="4"/>
        <v>500</v>
      </c>
      <c r="N8" s="57"/>
      <c r="O8" s="230"/>
      <c r="P8" s="231"/>
      <c r="Q8" s="232"/>
      <c r="R8" s="199"/>
      <c r="S8" s="23"/>
      <c r="T8" s="155"/>
      <c r="U8" s="170">
        <f t="shared" si="0"/>
        <v>0</v>
      </c>
    </row>
    <row r="9" spans="1:21" ht="14.25" customHeight="1" x14ac:dyDescent="0.25">
      <c r="A9" s="54" t="s">
        <v>37</v>
      </c>
      <c r="B9" s="161" t="s">
        <v>38</v>
      </c>
      <c r="C9" s="162" t="s">
        <v>39</v>
      </c>
      <c r="D9" s="8">
        <v>1255599.9099999999</v>
      </c>
      <c r="E9" s="9">
        <v>41288.49</v>
      </c>
      <c r="F9" s="55">
        <f t="shared" si="1"/>
        <v>13000</v>
      </c>
      <c r="G9" s="55">
        <f t="shared" si="1"/>
        <v>1000</v>
      </c>
      <c r="H9" s="56" t="s">
        <v>28</v>
      </c>
      <c r="I9" s="57"/>
      <c r="J9" s="169">
        <f t="shared" si="2"/>
        <v>1400</v>
      </c>
      <c r="K9" s="167">
        <f t="shared" si="3"/>
        <v>1400</v>
      </c>
      <c r="L9" s="57"/>
      <c r="M9" s="203">
        <f t="shared" si="4"/>
        <v>1000</v>
      </c>
      <c r="N9" s="57"/>
      <c r="O9" s="233">
        <v>1953882.68</v>
      </c>
      <c r="P9" s="231">
        <v>391</v>
      </c>
      <c r="Q9" s="232">
        <v>4</v>
      </c>
      <c r="R9" s="260"/>
      <c r="S9" s="23"/>
      <c r="T9" s="155"/>
      <c r="U9" s="170">
        <f t="shared" si="0"/>
        <v>0</v>
      </c>
    </row>
    <row r="10" spans="1:21" ht="14.25" customHeight="1" x14ac:dyDescent="0.25">
      <c r="A10" s="54" t="s">
        <v>40</v>
      </c>
      <c r="B10" s="160" t="s">
        <v>41</v>
      </c>
      <c r="C10" s="163" t="s">
        <v>39</v>
      </c>
      <c r="D10" s="8">
        <v>1112704.6299999999</v>
      </c>
      <c r="E10" s="9">
        <v>172339.24</v>
      </c>
      <c r="F10" s="55">
        <f t="shared" si="1"/>
        <v>12000</v>
      </c>
      <c r="G10" s="55">
        <f t="shared" si="1"/>
        <v>2000</v>
      </c>
      <c r="H10" s="56" t="s">
        <v>28</v>
      </c>
      <c r="I10" s="57"/>
      <c r="J10" s="169">
        <f t="shared" si="2"/>
        <v>3400</v>
      </c>
      <c r="K10" s="167">
        <f t="shared" si="3"/>
        <v>1400</v>
      </c>
      <c r="L10" s="57"/>
      <c r="M10" s="203">
        <f t="shared" si="4"/>
        <v>1000</v>
      </c>
      <c r="N10" s="57"/>
      <c r="O10" s="233">
        <v>16591.63</v>
      </c>
      <c r="P10" s="231"/>
      <c r="Q10" s="232"/>
      <c r="R10" s="261"/>
      <c r="S10" s="23"/>
      <c r="T10" s="155"/>
      <c r="U10" s="170">
        <f t="shared" si="0"/>
        <v>0</v>
      </c>
    </row>
    <row r="11" spans="1:21" ht="14.25" customHeight="1" x14ac:dyDescent="0.25">
      <c r="A11" s="54" t="s">
        <v>42</v>
      </c>
      <c r="B11" s="161" t="s">
        <v>43</v>
      </c>
      <c r="C11" s="164" t="s">
        <v>44</v>
      </c>
      <c r="D11" s="8">
        <v>611875.93000000005</v>
      </c>
      <c r="E11" s="9">
        <v>42086.62</v>
      </c>
      <c r="F11" s="55">
        <f t="shared" si="1"/>
        <v>7000</v>
      </c>
      <c r="G11" s="55">
        <f t="shared" si="1"/>
        <v>1000</v>
      </c>
      <c r="H11" s="56"/>
      <c r="I11" s="57"/>
      <c r="J11" s="169">
        <f t="shared" si="2"/>
        <v>1400</v>
      </c>
      <c r="K11" s="167">
        <f t="shared" si="3"/>
        <v>1400</v>
      </c>
      <c r="L11" s="57"/>
      <c r="M11" s="203">
        <f t="shared" si="4"/>
        <v>1000</v>
      </c>
      <c r="N11" s="57"/>
      <c r="O11" s="234">
        <v>1642433.83</v>
      </c>
      <c r="P11" s="235">
        <v>346</v>
      </c>
      <c r="Q11" s="236">
        <v>3</v>
      </c>
      <c r="R11" s="57"/>
      <c r="S11" s="23"/>
      <c r="T11" s="155"/>
      <c r="U11" s="170">
        <f t="shared" si="0"/>
        <v>0</v>
      </c>
    </row>
    <row r="12" spans="1:21" ht="14.25" customHeight="1" x14ac:dyDescent="0.25">
      <c r="A12" s="54" t="s">
        <v>45</v>
      </c>
      <c r="B12" s="161" t="s">
        <v>46</v>
      </c>
      <c r="C12" s="165" t="s">
        <v>224</v>
      </c>
      <c r="D12" s="8">
        <v>401403.3</v>
      </c>
      <c r="E12" s="9">
        <v>55347.86</v>
      </c>
      <c r="F12" s="55">
        <f t="shared" si="1"/>
        <v>5000</v>
      </c>
      <c r="G12" s="55">
        <f t="shared" si="1"/>
        <v>1000</v>
      </c>
      <c r="H12" s="56" t="s">
        <v>28</v>
      </c>
      <c r="I12" s="57"/>
      <c r="J12" s="169">
        <f t="shared" si="2"/>
        <v>1400</v>
      </c>
      <c r="K12" s="167">
        <f t="shared" si="3"/>
        <v>1400</v>
      </c>
      <c r="L12" s="57"/>
      <c r="M12" s="203">
        <f t="shared" si="4"/>
        <v>1000</v>
      </c>
      <c r="N12" s="57"/>
      <c r="O12" s="18">
        <v>1360835.81</v>
      </c>
      <c r="P12" s="19">
        <v>222</v>
      </c>
      <c r="Q12" s="20">
        <v>1</v>
      </c>
      <c r="R12" s="57"/>
      <c r="S12" s="23"/>
      <c r="T12" s="155"/>
      <c r="U12" s="170">
        <f t="shared" si="0"/>
        <v>0</v>
      </c>
    </row>
    <row r="13" spans="1:21" ht="31.5" customHeight="1" x14ac:dyDescent="0.25">
      <c r="A13" s="54" t="s">
        <v>47</v>
      </c>
      <c r="B13" s="161" t="s">
        <v>48</v>
      </c>
      <c r="C13" s="165" t="s">
        <v>224</v>
      </c>
      <c r="D13" s="217">
        <v>1313245.2</v>
      </c>
      <c r="E13" s="9">
        <v>108965.48</v>
      </c>
      <c r="F13" s="55">
        <f>ROUNDUP(D13*0.01,-3)</f>
        <v>14000</v>
      </c>
      <c r="G13" s="55">
        <f t="shared" si="1"/>
        <v>2000</v>
      </c>
      <c r="H13" s="56" t="s">
        <v>28</v>
      </c>
      <c r="I13" s="57"/>
      <c r="J13" s="169">
        <f t="shared" si="2"/>
        <v>1400</v>
      </c>
      <c r="K13" s="167">
        <f t="shared" si="3"/>
        <v>1400</v>
      </c>
      <c r="L13" s="57"/>
      <c r="M13" s="203">
        <f t="shared" si="4"/>
        <v>1000</v>
      </c>
      <c r="N13" s="57"/>
      <c r="O13" s="18"/>
      <c r="P13" s="19"/>
      <c r="Q13" s="20"/>
      <c r="R13" s="155"/>
      <c r="S13" s="23"/>
      <c r="T13" s="155"/>
      <c r="U13" s="170">
        <f t="shared" si="0"/>
        <v>0</v>
      </c>
    </row>
    <row r="14" spans="1:21" ht="14.25" customHeight="1" x14ac:dyDescent="0.25">
      <c r="A14" s="54" t="s">
        <v>49</v>
      </c>
      <c r="B14" s="161" t="s">
        <v>50</v>
      </c>
      <c r="C14" s="163" t="s">
        <v>51</v>
      </c>
      <c r="D14" s="8">
        <v>1147034.8700000001</v>
      </c>
      <c r="E14" s="9">
        <v>314785.59999999998</v>
      </c>
      <c r="F14" s="55">
        <f t="shared" si="1"/>
        <v>12000</v>
      </c>
      <c r="G14" s="55">
        <f t="shared" si="1"/>
        <v>4000</v>
      </c>
      <c r="H14" s="56" t="s">
        <v>28</v>
      </c>
      <c r="I14" s="57"/>
      <c r="J14" s="169">
        <f t="shared" si="2"/>
        <v>3400</v>
      </c>
      <c r="K14" s="167">
        <f t="shared" si="3"/>
        <v>1400</v>
      </c>
      <c r="L14" s="57"/>
      <c r="M14" s="203">
        <f t="shared" si="4"/>
        <v>1000</v>
      </c>
      <c r="N14" s="57"/>
      <c r="O14" s="234">
        <v>2904450.01</v>
      </c>
      <c r="P14" s="19">
        <v>420</v>
      </c>
      <c r="Q14" s="20">
        <v>6</v>
      </c>
      <c r="R14" s="57"/>
      <c r="S14" s="23"/>
      <c r="T14" s="155"/>
      <c r="U14" s="170">
        <f t="shared" si="0"/>
        <v>0</v>
      </c>
    </row>
    <row r="15" spans="1:21" ht="14.25" customHeight="1" x14ac:dyDescent="0.25">
      <c r="A15" s="54" t="s">
        <v>52</v>
      </c>
      <c r="B15" s="166" t="s">
        <v>53</v>
      </c>
      <c r="C15" s="163" t="s">
        <v>54</v>
      </c>
      <c r="D15" s="8">
        <v>351841.02</v>
      </c>
      <c r="E15" s="9">
        <v>88521.55</v>
      </c>
      <c r="F15" s="55">
        <f t="shared" si="1"/>
        <v>4000</v>
      </c>
      <c r="G15" s="55">
        <f t="shared" si="1"/>
        <v>1000</v>
      </c>
      <c r="H15" s="56"/>
      <c r="I15" s="57"/>
      <c r="J15" s="169">
        <f t="shared" si="2"/>
        <v>1400</v>
      </c>
      <c r="K15" s="167">
        <f t="shared" si="3"/>
        <v>1400</v>
      </c>
      <c r="L15" s="57"/>
      <c r="M15" s="203">
        <f t="shared" si="4"/>
        <v>1000</v>
      </c>
      <c r="N15" s="57"/>
      <c r="O15" s="234">
        <v>1283587.6200000001</v>
      </c>
      <c r="P15" s="235">
        <v>361</v>
      </c>
      <c r="Q15" s="236">
        <v>0</v>
      </c>
      <c r="R15" s="57"/>
      <c r="S15" s="23"/>
      <c r="T15" s="155"/>
      <c r="U15" s="170">
        <f t="shared" si="0"/>
        <v>0</v>
      </c>
    </row>
    <row r="16" spans="1:21" ht="14.25" customHeight="1" x14ac:dyDescent="0.25">
      <c r="A16" s="174" t="s">
        <v>55</v>
      </c>
      <c r="B16" s="218" t="s">
        <v>221</v>
      </c>
      <c r="C16" s="219" t="s">
        <v>222</v>
      </c>
      <c r="D16" s="8">
        <v>27725877.52</v>
      </c>
      <c r="E16" s="9">
        <v>1432987.61</v>
      </c>
      <c r="F16" s="55">
        <f t="shared" si="1"/>
        <v>278000</v>
      </c>
      <c r="G16" s="55">
        <f t="shared" si="1"/>
        <v>15000</v>
      </c>
      <c r="H16" s="56" t="s">
        <v>28</v>
      </c>
      <c r="I16" s="57"/>
      <c r="J16" s="169">
        <f t="shared" si="2"/>
        <v>3400</v>
      </c>
      <c r="K16" s="167">
        <f t="shared" si="3"/>
        <v>1400</v>
      </c>
      <c r="L16" s="57"/>
      <c r="M16" s="203">
        <f t="shared" si="4"/>
        <v>1000</v>
      </c>
      <c r="N16" s="57"/>
      <c r="O16" s="234">
        <v>3963628.11</v>
      </c>
      <c r="P16" s="235">
        <v>222</v>
      </c>
      <c r="Q16" s="236">
        <v>4</v>
      </c>
      <c r="R16" s="57"/>
      <c r="S16" s="23"/>
      <c r="T16" s="155"/>
      <c r="U16" s="171">
        <f t="shared" si="0"/>
        <v>0</v>
      </c>
    </row>
    <row r="17" spans="1:21" ht="14.25" customHeight="1" thickBot="1" x14ac:dyDescent="0.3">
      <c r="A17" s="145" t="s">
        <v>56</v>
      </c>
      <c r="B17" s="146" t="s">
        <v>57</v>
      </c>
      <c r="C17" s="147" t="s">
        <v>58</v>
      </c>
      <c r="D17" s="220">
        <v>174311.77</v>
      </c>
      <c r="E17" s="184">
        <v>0</v>
      </c>
      <c r="F17" s="148">
        <f t="shared" si="1"/>
        <v>2000</v>
      </c>
      <c r="G17" s="148">
        <f t="shared" si="1"/>
        <v>0</v>
      </c>
      <c r="H17" s="149"/>
      <c r="I17" s="150"/>
      <c r="J17" s="195">
        <f t="shared" si="2"/>
        <v>0</v>
      </c>
      <c r="K17" s="63">
        <f t="shared" si="3"/>
        <v>700</v>
      </c>
      <c r="L17" s="150"/>
      <c r="M17" s="204">
        <f t="shared" si="4"/>
        <v>1000</v>
      </c>
      <c r="N17" s="150"/>
      <c r="O17" s="237"/>
      <c r="P17" s="238"/>
      <c r="Q17" s="239"/>
      <c r="R17" s="201"/>
      <c r="S17" s="151"/>
      <c r="T17" s="201"/>
      <c r="U17" s="61">
        <f t="shared" si="0"/>
        <v>0</v>
      </c>
    </row>
    <row r="18" spans="1:21" ht="16.5" thickTop="1" thickBot="1" x14ac:dyDescent="0.3">
      <c r="A18" s="141"/>
      <c r="B18" s="142" t="s">
        <v>59</v>
      </c>
      <c r="C18" s="62"/>
      <c r="D18" s="13">
        <f>SUM(D5:D17)</f>
        <v>36717509.940000005</v>
      </c>
      <c r="E18" s="14">
        <f>SUM(E5:E17)</f>
        <v>2613145.5300000003</v>
      </c>
      <c r="F18" s="63">
        <f>SUM(F5:F17)</f>
        <v>375000</v>
      </c>
      <c r="G18" s="63">
        <f>SUM(G5:G17)</f>
        <v>33000</v>
      </c>
      <c r="H18" s="64"/>
      <c r="I18" s="65">
        <f t="shared" ref="I18:R18" si="5">SUM(I5:I17)</f>
        <v>0</v>
      </c>
      <c r="J18" s="138">
        <f t="shared" si="5"/>
        <v>24800</v>
      </c>
      <c r="K18" s="137">
        <f t="shared" si="5"/>
        <v>17500</v>
      </c>
      <c r="L18" s="140">
        <f t="shared" si="5"/>
        <v>0</v>
      </c>
      <c r="M18" s="138">
        <f t="shared" si="5"/>
        <v>12000</v>
      </c>
      <c r="N18" s="140">
        <f t="shared" si="5"/>
        <v>0</v>
      </c>
      <c r="O18" s="240">
        <f t="shared" si="5"/>
        <v>16644802.66</v>
      </c>
      <c r="P18" s="241">
        <f t="shared" si="5"/>
        <v>2694</v>
      </c>
      <c r="Q18" s="242">
        <f t="shared" si="5"/>
        <v>22</v>
      </c>
      <c r="R18" s="140">
        <f t="shared" si="5"/>
        <v>0</v>
      </c>
      <c r="S18" s="143"/>
      <c r="T18" s="202"/>
      <c r="U18" s="144">
        <f>SUM(U5:U17)</f>
        <v>0</v>
      </c>
    </row>
    <row r="19" spans="1:21" ht="15.75" thickTop="1" x14ac:dyDescent="0.25">
      <c r="A19" s="70"/>
      <c r="B19" s="71" t="s">
        <v>60</v>
      </c>
      <c r="C19" s="72"/>
      <c r="D19" s="4"/>
      <c r="E19" s="5"/>
      <c r="F19" s="73"/>
      <c r="G19" s="73"/>
      <c r="H19" s="74"/>
      <c r="I19" s="75"/>
      <c r="J19" s="76"/>
      <c r="K19" s="77"/>
      <c r="L19" s="78"/>
      <c r="M19" s="76"/>
      <c r="N19" s="78"/>
      <c r="O19" s="243"/>
      <c r="P19" s="244"/>
      <c r="Q19" s="245"/>
      <c r="R19" s="78"/>
      <c r="S19" s="79"/>
      <c r="T19" s="78"/>
      <c r="U19" s="80"/>
    </row>
    <row r="20" spans="1:21" x14ac:dyDescent="0.25">
      <c r="A20" s="174" t="s">
        <v>25</v>
      </c>
      <c r="B20" s="175" t="s">
        <v>61</v>
      </c>
      <c r="C20" s="176" t="s">
        <v>62</v>
      </c>
      <c r="D20" s="217">
        <v>1308459.6100000001</v>
      </c>
      <c r="E20" s="9">
        <f>32529.87+43644.75</f>
        <v>76174.62</v>
      </c>
      <c r="F20" s="94">
        <f t="shared" ref="F20:G26" si="6">ROUNDUP(D20*0.01,-3)</f>
        <v>14000</v>
      </c>
      <c r="G20" s="94">
        <f t="shared" si="6"/>
        <v>1000</v>
      </c>
      <c r="H20" s="95"/>
      <c r="I20" s="57"/>
      <c r="J20" s="169">
        <f>IF(E20&gt;132722.81,3400,IF(E20&gt;1327.23, 1400,E20))</f>
        <v>1400</v>
      </c>
      <c r="K20" s="167">
        <f>IF(J20&gt;1327.23, 1400,700)</f>
        <v>1400</v>
      </c>
      <c r="L20" s="57"/>
      <c r="M20" s="203">
        <f t="shared" ref="M20:M32" si="7">IF(D20&gt;132722.78,1000,IF(D20&gt;66361.4,500,250))</f>
        <v>1000</v>
      </c>
      <c r="N20" s="57"/>
      <c r="O20" s="234">
        <v>3673635.16</v>
      </c>
      <c r="P20" s="19">
        <v>464</v>
      </c>
      <c r="Q20" s="20">
        <v>3</v>
      </c>
      <c r="R20" s="57"/>
      <c r="S20" s="99"/>
      <c r="T20" s="155"/>
      <c r="U20" s="136">
        <f>I20+L20+N20+R20+T20</f>
        <v>0</v>
      </c>
    </row>
    <row r="21" spans="1:21" x14ac:dyDescent="0.25">
      <c r="A21" s="174" t="s">
        <v>29</v>
      </c>
      <c r="B21" s="177" t="s">
        <v>63</v>
      </c>
      <c r="C21" s="176" t="s">
        <v>64</v>
      </c>
      <c r="D21" s="217">
        <v>695346.22</v>
      </c>
      <c r="E21" s="9">
        <v>7214.93</v>
      </c>
      <c r="F21" s="94">
        <f t="shared" ref="F21:G25" si="8">ROUNDUP(D21*0.01,-3)</f>
        <v>7000</v>
      </c>
      <c r="G21" s="94">
        <f t="shared" si="8"/>
        <v>1000</v>
      </c>
      <c r="H21" s="95"/>
      <c r="I21" s="57"/>
      <c r="J21" s="169">
        <f t="shared" ref="J21:J32" si="9">IF(E21&gt;132722.81,3400,IF(E21&gt;1327.23, 1400,E21))</f>
        <v>1400</v>
      </c>
      <c r="K21" s="167">
        <f t="shared" ref="K21:K32" si="10">IF(J21&gt;1327.23, 1400,700)</f>
        <v>1400</v>
      </c>
      <c r="L21" s="57"/>
      <c r="M21" s="203">
        <f t="shared" si="7"/>
        <v>1000</v>
      </c>
      <c r="N21" s="57"/>
      <c r="O21" s="18"/>
      <c r="P21" s="19"/>
      <c r="Q21" s="20"/>
      <c r="R21" s="155"/>
      <c r="S21" s="99"/>
      <c r="T21" s="155"/>
      <c r="U21" s="136">
        <f>I21+L21+N21+R21+T21</f>
        <v>0</v>
      </c>
    </row>
    <row r="22" spans="1:21" x14ac:dyDescent="0.25">
      <c r="A22" s="174" t="s">
        <v>31</v>
      </c>
      <c r="B22" s="177" t="s">
        <v>65</v>
      </c>
      <c r="C22" s="176" t="s">
        <v>66</v>
      </c>
      <c r="D22" s="217">
        <v>60648.69</v>
      </c>
      <c r="E22" s="9">
        <v>2301.3000000000002</v>
      </c>
      <c r="F22" s="94">
        <f t="shared" si="8"/>
        <v>1000</v>
      </c>
      <c r="G22" s="94">
        <f t="shared" si="8"/>
        <v>1000</v>
      </c>
      <c r="H22" s="95"/>
      <c r="I22" s="57"/>
      <c r="J22" s="169">
        <f t="shared" si="9"/>
        <v>1400</v>
      </c>
      <c r="K22" s="167">
        <f t="shared" si="10"/>
        <v>1400</v>
      </c>
      <c r="L22" s="57"/>
      <c r="M22" s="203">
        <f t="shared" si="7"/>
        <v>250</v>
      </c>
      <c r="N22" s="57"/>
      <c r="O22" s="18"/>
      <c r="P22" s="19"/>
      <c r="Q22" s="20"/>
      <c r="R22" s="155"/>
      <c r="S22" s="99"/>
      <c r="T22" s="155"/>
      <c r="U22" s="136">
        <f>I22+L22+N22+R22+T22</f>
        <v>0</v>
      </c>
    </row>
    <row r="23" spans="1:21" x14ac:dyDescent="0.25">
      <c r="A23" s="174" t="s">
        <v>34</v>
      </c>
      <c r="B23" s="177" t="s">
        <v>67</v>
      </c>
      <c r="C23" s="176" t="s">
        <v>68</v>
      </c>
      <c r="D23" s="217">
        <v>354618.97</v>
      </c>
      <c r="E23" s="9">
        <v>3802.2</v>
      </c>
      <c r="F23" s="94">
        <f t="shared" si="8"/>
        <v>4000</v>
      </c>
      <c r="G23" s="94">
        <f t="shared" si="8"/>
        <v>1000</v>
      </c>
      <c r="H23" s="95"/>
      <c r="I23" s="57"/>
      <c r="J23" s="169">
        <f t="shared" si="9"/>
        <v>1400</v>
      </c>
      <c r="K23" s="167">
        <f t="shared" si="10"/>
        <v>1400</v>
      </c>
      <c r="L23" s="57"/>
      <c r="M23" s="203">
        <f t="shared" si="7"/>
        <v>1000</v>
      </c>
      <c r="N23" s="57"/>
      <c r="O23" s="18"/>
      <c r="P23" s="19"/>
      <c r="Q23" s="20"/>
      <c r="R23" s="155"/>
      <c r="S23" s="99"/>
      <c r="T23" s="155"/>
      <c r="U23" s="136">
        <f>I23+L23+N23+R23+T23</f>
        <v>0</v>
      </c>
    </row>
    <row r="24" spans="1:21" x14ac:dyDescent="0.25">
      <c r="A24" s="174" t="s">
        <v>37</v>
      </c>
      <c r="B24" s="177" t="s">
        <v>69</v>
      </c>
      <c r="C24" s="176" t="s">
        <v>70</v>
      </c>
      <c r="D24" s="217">
        <v>165044.60999999999</v>
      </c>
      <c r="E24" s="9">
        <v>2077.39</v>
      </c>
      <c r="F24" s="94">
        <f t="shared" si="8"/>
        <v>2000</v>
      </c>
      <c r="G24" s="94">
        <f t="shared" si="8"/>
        <v>1000</v>
      </c>
      <c r="H24" s="95"/>
      <c r="I24" s="57"/>
      <c r="J24" s="169">
        <f t="shared" si="9"/>
        <v>1400</v>
      </c>
      <c r="K24" s="167">
        <f t="shared" si="10"/>
        <v>1400</v>
      </c>
      <c r="L24" s="57"/>
      <c r="M24" s="203">
        <f t="shared" si="7"/>
        <v>1000</v>
      </c>
      <c r="N24" s="57"/>
      <c r="O24" s="18"/>
      <c r="P24" s="19"/>
      <c r="Q24" s="20"/>
      <c r="R24" s="155"/>
      <c r="S24" s="99"/>
      <c r="T24" s="155"/>
      <c r="U24" s="136">
        <f>I24+L24+N24+R24+T24</f>
        <v>0</v>
      </c>
    </row>
    <row r="25" spans="1:21" x14ac:dyDescent="0.25">
      <c r="A25" s="174" t="s">
        <v>40</v>
      </c>
      <c r="B25" s="175" t="s">
        <v>71</v>
      </c>
      <c r="C25" s="176" t="s">
        <v>72</v>
      </c>
      <c r="D25" s="217">
        <v>1305532.8799999999</v>
      </c>
      <c r="E25" s="9">
        <v>49982.58</v>
      </c>
      <c r="F25" s="55">
        <f t="shared" si="8"/>
        <v>14000</v>
      </c>
      <c r="G25" s="55">
        <f t="shared" si="8"/>
        <v>1000</v>
      </c>
      <c r="H25" s="56"/>
      <c r="I25" s="57"/>
      <c r="J25" s="169">
        <f t="shared" si="9"/>
        <v>1400</v>
      </c>
      <c r="K25" s="167">
        <f t="shared" si="10"/>
        <v>1400</v>
      </c>
      <c r="L25" s="57"/>
      <c r="M25" s="203">
        <f t="shared" si="7"/>
        <v>1000</v>
      </c>
      <c r="N25" s="57"/>
      <c r="O25" s="18">
        <v>3949999.18</v>
      </c>
      <c r="P25" s="19">
        <v>565</v>
      </c>
      <c r="Q25" s="20">
        <v>4</v>
      </c>
      <c r="R25" s="57"/>
      <c r="S25" s="23"/>
      <c r="T25" s="155"/>
      <c r="U25" s="1">
        <f t="shared" ref="U25:U32" si="11">I25+L25+N25+R25+T25</f>
        <v>0</v>
      </c>
    </row>
    <row r="26" spans="1:21" x14ac:dyDescent="0.25">
      <c r="A26" s="174" t="s">
        <v>42</v>
      </c>
      <c r="B26" s="177" t="s">
        <v>73</v>
      </c>
      <c r="C26" s="176" t="s">
        <v>74</v>
      </c>
      <c r="D26" s="217">
        <v>455547.05</v>
      </c>
      <c r="E26" s="9">
        <v>27733.11</v>
      </c>
      <c r="F26" s="55">
        <f t="shared" si="6"/>
        <v>5000</v>
      </c>
      <c r="G26" s="55">
        <f t="shared" si="6"/>
        <v>1000</v>
      </c>
      <c r="H26" s="56"/>
      <c r="I26" s="57"/>
      <c r="J26" s="169">
        <f t="shared" si="9"/>
        <v>1400</v>
      </c>
      <c r="K26" s="167">
        <f t="shared" si="10"/>
        <v>1400</v>
      </c>
      <c r="L26" s="57"/>
      <c r="M26" s="203">
        <f t="shared" si="7"/>
        <v>1000</v>
      </c>
      <c r="N26" s="57"/>
      <c r="O26" s="18"/>
      <c r="P26" s="19"/>
      <c r="Q26" s="20"/>
      <c r="R26" s="155"/>
      <c r="S26" s="23"/>
      <c r="T26" s="155"/>
      <c r="U26" s="1">
        <f t="shared" si="11"/>
        <v>0</v>
      </c>
    </row>
    <row r="27" spans="1:21" x14ac:dyDescent="0.25">
      <c r="A27" s="174" t="s">
        <v>45</v>
      </c>
      <c r="B27" s="177" t="s">
        <v>75</v>
      </c>
      <c r="C27" s="176" t="s">
        <v>76</v>
      </c>
      <c r="D27" s="217">
        <v>126988.29</v>
      </c>
      <c r="E27" s="9">
        <v>4238.66</v>
      </c>
      <c r="F27" s="55">
        <f t="shared" ref="F27:G32" si="12">ROUNDUP(D27*0.01,-3)</f>
        <v>2000</v>
      </c>
      <c r="G27" s="55">
        <f t="shared" si="12"/>
        <v>1000</v>
      </c>
      <c r="H27" s="56"/>
      <c r="I27" s="57"/>
      <c r="J27" s="169">
        <f t="shared" si="9"/>
        <v>1400</v>
      </c>
      <c r="K27" s="167">
        <f t="shared" si="10"/>
        <v>1400</v>
      </c>
      <c r="L27" s="57"/>
      <c r="M27" s="203">
        <f t="shared" si="7"/>
        <v>500</v>
      </c>
      <c r="N27" s="57"/>
      <c r="O27" s="18"/>
      <c r="P27" s="19"/>
      <c r="Q27" s="20"/>
      <c r="R27" s="155"/>
      <c r="S27" s="23"/>
      <c r="T27" s="155"/>
      <c r="U27" s="1">
        <f t="shared" si="11"/>
        <v>0</v>
      </c>
    </row>
    <row r="28" spans="1:21" x14ac:dyDescent="0.25">
      <c r="A28" s="174" t="s">
        <v>47</v>
      </c>
      <c r="B28" s="177" t="s">
        <v>77</v>
      </c>
      <c r="C28" s="176" t="s">
        <v>78</v>
      </c>
      <c r="D28" s="217">
        <v>77090.460000000006</v>
      </c>
      <c r="E28" s="9">
        <v>7106.34</v>
      </c>
      <c r="F28" s="55">
        <f t="shared" si="12"/>
        <v>1000</v>
      </c>
      <c r="G28" s="55">
        <f t="shared" si="12"/>
        <v>1000</v>
      </c>
      <c r="H28" s="56"/>
      <c r="I28" s="57"/>
      <c r="J28" s="169">
        <f t="shared" si="9"/>
        <v>1400</v>
      </c>
      <c r="K28" s="167">
        <f t="shared" si="10"/>
        <v>1400</v>
      </c>
      <c r="L28" s="57"/>
      <c r="M28" s="203">
        <f t="shared" si="7"/>
        <v>500</v>
      </c>
      <c r="N28" s="57"/>
      <c r="O28" s="18"/>
      <c r="P28" s="19"/>
      <c r="Q28" s="20"/>
      <c r="R28" s="155"/>
      <c r="S28" s="23"/>
      <c r="T28" s="155"/>
      <c r="U28" s="1">
        <f t="shared" si="11"/>
        <v>0</v>
      </c>
    </row>
    <row r="29" spans="1:21" x14ac:dyDescent="0.25">
      <c r="A29" s="174" t="s">
        <v>49</v>
      </c>
      <c r="B29" s="177" t="s">
        <v>79</v>
      </c>
      <c r="C29" s="176" t="s">
        <v>80</v>
      </c>
      <c r="D29" s="217">
        <v>29322.99</v>
      </c>
      <c r="E29" s="9">
        <v>7077.69</v>
      </c>
      <c r="F29" s="55">
        <f t="shared" si="12"/>
        <v>1000</v>
      </c>
      <c r="G29" s="55">
        <f t="shared" si="12"/>
        <v>1000</v>
      </c>
      <c r="H29" s="56"/>
      <c r="I29" s="57"/>
      <c r="J29" s="169">
        <f t="shared" si="9"/>
        <v>1400</v>
      </c>
      <c r="K29" s="167">
        <f t="shared" si="10"/>
        <v>1400</v>
      </c>
      <c r="L29" s="57"/>
      <c r="M29" s="203">
        <f t="shared" si="7"/>
        <v>250</v>
      </c>
      <c r="N29" s="57"/>
      <c r="O29" s="18"/>
      <c r="P29" s="19"/>
      <c r="Q29" s="20"/>
      <c r="R29" s="155"/>
      <c r="S29" s="23"/>
      <c r="T29" s="155"/>
      <c r="U29" s="1">
        <f t="shared" si="11"/>
        <v>0</v>
      </c>
    </row>
    <row r="30" spans="1:21" x14ac:dyDescent="0.25">
      <c r="A30" s="174" t="s">
        <v>52</v>
      </c>
      <c r="B30" s="177" t="s">
        <v>81</v>
      </c>
      <c r="C30" s="176" t="s">
        <v>82</v>
      </c>
      <c r="D30" s="217">
        <v>301162.74</v>
      </c>
      <c r="E30" s="9">
        <v>2628.9</v>
      </c>
      <c r="F30" s="55">
        <f t="shared" si="12"/>
        <v>4000</v>
      </c>
      <c r="G30" s="55">
        <f t="shared" si="12"/>
        <v>1000</v>
      </c>
      <c r="H30" s="56"/>
      <c r="I30" s="57"/>
      <c r="J30" s="169">
        <f t="shared" si="9"/>
        <v>1400</v>
      </c>
      <c r="K30" s="167">
        <f t="shared" si="10"/>
        <v>1400</v>
      </c>
      <c r="L30" s="57"/>
      <c r="M30" s="203">
        <f t="shared" si="7"/>
        <v>1000</v>
      </c>
      <c r="N30" s="57"/>
      <c r="O30" s="18"/>
      <c r="P30" s="19"/>
      <c r="Q30" s="20"/>
      <c r="R30" s="155"/>
      <c r="S30" s="23"/>
      <c r="T30" s="155"/>
      <c r="U30" s="1">
        <f t="shared" si="11"/>
        <v>0</v>
      </c>
    </row>
    <row r="31" spans="1:21" x14ac:dyDescent="0.25">
      <c r="A31" s="178" t="s">
        <v>55</v>
      </c>
      <c r="B31" s="179" t="s">
        <v>83</v>
      </c>
      <c r="C31" s="180" t="s">
        <v>84</v>
      </c>
      <c r="D31" s="221">
        <v>226008.47</v>
      </c>
      <c r="E31" s="226">
        <v>16051.09</v>
      </c>
      <c r="F31" s="55">
        <f t="shared" si="12"/>
        <v>3000</v>
      </c>
      <c r="G31" s="55">
        <f t="shared" si="12"/>
        <v>1000</v>
      </c>
      <c r="H31" s="181"/>
      <c r="I31" s="192"/>
      <c r="J31" s="169">
        <f t="shared" si="9"/>
        <v>1400</v>
      </c>
      <c r="K31" s="167">
        <f t="shared" si="10"/>
        <v>1400</v>
      </c>
      <c r="L31" s="192"/>
      <c r="M31" s="203">
        <f t="shared" si="7"/>
        <v>1000</v>
      </c>
      <c r="N31" s="192"/>
      <c r="O31" s="172"/>
      <c r="P31" s="186"/>
      <c r="Q31" s="187"/>
      <c r="R31" s="196"/>
      <c r="S31" s="194"/>
      <c r="T31" s="196"/>
      <c r="U31" s="1">
        <f t="shared" si="11"/>
        <v>0</v>
      </c>
    </row>
    <row r="32" spans="1:21" ht="15.75" thickBot="1" x14ac:dyDescent="0.3">
      <c r="A32" s="81" t="s">
        <v>56</v>
      </c>
      <c r="B32" s="82" t="s">
        <v>85</v>
      </c>
      <c r="C32" s="83" t="s">
        <v>86</v>
      </c>
      <c r="D32" s="222">
        <v>304721.84000000003</v>
      </c>
      <c r="E32" s="185">
        <v>13000</v>
      </c>
      <c r="F32" s="58">
        <f t="shared" si="12"/>
        <v>4000</v>
      </c>
      <c r="G32" s="58">
        <f t="shared" si="12"/>
        <v>1000</v>
      </c>
      <c r="H32" s="59"/>
      <c r="I32" s="60"/>
      <c r="J32" s="169">
        <f t="shared" si="9"/>
        <v>1400</v>
      </c>
      <c r="K32" s="167">
        <f t="shared" si="10"/>
        <v>1400</v>
      </c>
      <c r="L32" s="60"/>
      <c r="M32" s="203">
        <f t="shared" si="7"/>
        <v>1000</v>
      </c>
      <c r="N32" s="60"/>
      <c r="O32" s="21"/>
      <c r="P32" s="188"/>
      <c r="Q32" s="189"/>
      <c r="R32" s="197"/>
      <c r="S32" s="84"/>
      <c r="T32" s="197"/>
      <c r="U32" s="61">
        <f t="shared" si="11"/>
        <v>0</v>
      </c>
    </row>
    <row r="33" spans="1:21" ht="16.5" thickTop="1" thickBot="1" x14ac:dyDescent="0.3">
      <c r="A33" s="85"/>
      <c r="B33" s="86" t="s">
        <v>87</v>
      </c>
      <c r="C33" s="87"/>
      <c r="D33" s="6">
        <f>SUM(D20:D32)</f>
        <v>5410492.8200000003</v>
      </c>
      <c r="E33" s="7">
        <f>SUM(E20:E32)</f>
        <v>219388.81</v>
      </c>
      <c r="F33" s="66">
        <f>SUM(F20:F32)</f>
        <v>62000</v>
      </c>
      <c r="G33" s="66">
        <f>SUM(G20:G32)</f>
        <v>13000</v>
      </c>
      <c r="H33" s="88"/>
      <c r="I33" s="67">
        <f>SUM(I20:I32)</f>
        <v>0</v>
      </c>
      <c r="J33" s="138">
        <f t="shared" ref="J33:N33" si="13">SUM(J20:J32)</f>
        <v>18200</v>
      </c>
      <c r="K33" s="137">
        <f t="shared" si="13"/>
        <v>18200</v>
      </c>
      <c r="L33" s="67">
        <f t="shared" si="13"/>
        <v>0</v>
      </c>
      <c r="M33" s="138">
        <f t="shared" si="13"/>
        <v>10500</v>
      </c>
      <c r="N33" s="67">
        <f t="shared" si="13"/>
        <v>0</v>
      </c>
      <c r="O33" s="15">
        <f t="shared" ref="O33:R33" si="14">SUM(O20:O32)</f>
        <v>7623634.3399999999</v>
      </c>
      <c r="P33" s="16">
        <f t="shared" si="14"/>
        <v>1029</v>
      </c>
      <c r="Q33" s="22">
        <f t="shared" si="14"/>
        <v>7</v>
      </c>
      <c r="R33" s="67">
        <f t="shared" si="14"/>
        <v>0</v>
      </c>
      <c r="S33" s="68"/>
      <c r="T33" s="198"/>
      <c r="U33" s="69">
        <f>SUM(U20:U32)</f>
        <v>0</v>
      </c>
    </row>
    <row r="34" spans="1:21" ht="15.75" thickTop="1" x14ac:dyDescent="0.25">
      <c r="A34" s="70"/>
      <c r="B34" s="71" t="s">
        <v>88</v>
      </c>
      <c r="C34" s="72"/>
      <c r="D34" s="4"/>
      <c r="E34" s="5"/>
      <c r="F34" s="73"/>
      <c r="G34" s="73"/>
      <c r="H34" s="74"/>
      <c r="I34" s="75"/>
      <c r="J34" s="76"/>
      <c r="K34" s="77"/>
      <c r="L34" s="78"/>
      <c r="M34" s="76"/>
      <c r="N34" s="78"/>
      <c r="O34" s="89"/>
      <c r="P34" s="90"/>
      <c r="Q34" s="91"/>
      <c r="R34" s="92"/>
      <c r="S34" s="79"/>
      <c r="T34" s="78"/>
      <c r="U34" s="80"/>
    </row>
    <row r="35" spans="1:21" s="224" customFormat="1" x14ac:dyDescent="0.2">
      <c r="A35" s="154" t="s">
        <v>25</v>
      </c>
      <c r="B35" s="93" t="s">
        <v>89</v>
      </c>
      <c r="C35" s="17" t="s">
        <v>90</v>
      </c>
      <c r="D35" s="217">
        <v>662435.94999999995</v>
      </c>
      <c r="E35" s="207">
        <v>130000</v>
      </c>
      <c r="F35" s="94">
        <f t="shared" ref="F35:G70" si="15">ROUNDUP(D35*0.01,-3)</f>
        <v>7000</v>
      </c>
      <c r="G35" s="94">
        <f t="shared" si="15"/>
        <v>2000</v>
      </c>
      <c r="H35" s="95"/>
      <c r="I35" s="208"/>
      <c r="J35" s="209">
        <f t="shared" ref="J35" si="16">IF(E35&gt;132722.81,3400,IF(E35&gt;1327.23, 1400,E35))</f>
        <v>1400</v>
      </c>
      <c r="K35" s="210">
        <f t="shared" ref="K35:K44" si="17">IF(J35&gt;1327.23, 1400,700)</f>
        <v>1400</v>
      </c>
      <c r="L35" s="208"/>
      <c r="M35" s="211">
        <f t="shared" ref="M35:M44" si="18">IF(D35&gt;132722.78,1000,IF(D35&gt;66361.4,500,250))</f>
        <v>1000</v>
      </c>
      <c r="N35" s="208"/>
      <c r="O35" s="223">
        <v>51698088.68</v>
      </c>
      <c r="P35" s="97">
        <v>0</v>
      </c>
      <c r="Q35" s="98">
        <v>13</v>
      </c>
      <c r="R35" s="212"/>
      <c r="S35" s="99">
        <v>57</v>
      </c>
      <c r="T35" s="208"/>
      <c r="U35" s="136">
        <f>I35+L35+N35+R35+T35</f>
        <v>0</v>
      </c>
    </row>
    <row r="36" spans="1:21" s="224" customFormat="1" x14ac:dyDescent="0.25">
      <c r="A36" s="154" t="s">
        <v>29</v>
      </c>
      <c r="B36" s="93" t="s">
        <v>91</v>
      </c>
      <c r="C36" s="17" t="s">
        <v>92</v>
      </c>
      <c r="D36" s="217">
        <v>73760.7</v>
      </c>
      <c r="E36" s="207">
        <v>850</v>
      </c>
      <c r="F36" s="94">
        <f t="shared" si="15"/>
        <v>1000</v>
      </c>
      <c r="G36" s="94">
        <f t="shared" si="15"/>
        <v>1000</v>
      </c>
      <c r="H36" s="95"/>
      <c r="I36" s="208"/>
      <c r="J36" s="209">
        <f t="shared" ref="J36:J44" si="19">IF(E36&gt;132722.81,3400,IF(E36&gt;1327.23, 1400,E36))</f>
        <v>850</v>
      </c>
      <c r="K36" s="210">
        <f t="shared" si="17"/>
        <v>700</v>
      </c>
      <c r="L36" s="208"/>
      <c r="M36" s="211">
        <f t="shared" si="18"/>
        <v>500</v>
      </c>
      <c r="N36" s="208"/>
      <c r="O36" s="96"/>
      <c r="P36" s="97"/>
      <c r="Q36" s="98"/>
      <c r="R36" s="212"/>
      <c r="S36" s="99"/>
      <c r="T36" s="208"/>
      <c r="U36" s="136">
        <f t="shared" ref="U36:U79" si="20">I36+L36+N36+R36+T36</f>
        <v>0</v>
      </c>
    </row>
    <row r="37" spans="1:21" x14ac:dyDescent="0.25">
      <c r="A37" s="135" t="s">
        <v>31</v>
      </c>
      <c r="B37" s="2" t="s">
        <v>93</v>
      </c>
      <c r="C37" s="3" t="s">
        <v>94</v>
      </c>
      <c r="D37" s="217">
        <v>138063.76</v>
      </c>
      <c r="E37" s="9">
        <v>2600</v>
      </c>
      <c r="F37" s="55">
        <f t="shared" si="15"/>
        <v>2000</v>
      </c>
      <c r="G37" s="55">
        <f t="shared" si="15"/>
        <v>1000</v>
      </c>
      <c r="H37" s="56"/>
      <c r="I37" s="57"/>
      <c r="J37" s="169">
        <f t="shared" si="19"/>
        <v>1400</v>
      </c>
      <c r="K37" s="167">
        <f t="shared" si="17"/>
        <v>1400</v>
      </c>
      <c r="L37" s="57"/>
      <c r="M37" s="203">
        <f t="shared" si="18"/>
        <v>1000</v>
      </c>
      <c r="N37" s="57"/>
      <c r="O37" s="18"/>
      <c r="P37" s="19"/>
      <c r="Q37" s="20"/>
      <c r="R37" s="155"/>
      <c r="S37" s="23"/>
      <c r="T37" s="155"/>
      <c r="U37" s="1">
        <f t="shared" si="20"/>
        <v>0</v>
      </c>
    </row>
    <row r="38" spans="1:21" s="224" customFormat="1" x14ac:dyDescent="0.25">
      <c r="A38" s="154" t="s">
        <v>34</v>
      </c>
      <c r="B38" s="93" t="s">
        <v>95</v>
      </c>
      <c r="C38" s="17" t="s">
        <v>96</v>
      </c>
      <c r="D38" s="217">
        <v>4417.82</v>
      </c>
      <c r="E38" s="9">
        <v>2650</v>
      </c>
      <c r="F38" s="55">
        <f t="shared" si="15"/>
        <v>1000</v>
      </c>
      <c r="G38" s="55">
        <f t="shared" si="15"/>
        <v>1000</v>
      </c>
      <c r="H38" s="95"/>
      <c r="I38" s="57"/>
      <c r="J38" s="169">
        <f t="shared" si="19"/>
        <v>1400</v>
      </c>
      <c r="K38" s="167">
        <f t="shared" si="17"/>
        <v>1400</v>
      </c>
      <c r="L38" s="57"/>
      <c r="M38" s="203">
        <f t="shared" si="18"/>
        <v>250</v>
      </c>
      <c r="N38" s="57"/>
      <c r="O38" s="96"/>
      <c r="P38" s="97"/>
      <c r="Q38" s="98"/>
      <c r="R38" s="155"/>
      <c r="S38" s="99"/>
      <c r="T38" s="155"/>
      <c r="U38" s="1">
        <f t="shared" si="20"/>
        <v>0</v>
      </c>
    </row>
    <row r="39" spans="1:21" ht="15.6" customHeight="1" x14ac:dyDescent="0.25">
      <c r="A39" s="135" t="s">
        <v>37</v>
      </c>
      <c r="B39" s="2" t="s">
        <v>97</v>
      </c>
      <c r="C39" s="3" t="s">
        <v>98</v>
      </c>
      <c r="D39" s="217">
        <v>36770.86</v>
      </c>
      <c r="E39" s="9">
        <v>6630</v>
      </c>
      <c r="F39" s="55">
        <f t="shared" si="15"/>
        <v>1000</v>
      </c>
      <c r="G39" s="55">
        <f t="shared" si="15"/>
        <v>1000</v>
      </c>
      <c r="H39" s="56"/>
      <c r="I39" s="57"/>
      <c r="J39" s="169">
        <f t="shared" si="19"/>
        <v>1400</v>
      </c>
      <c r="K39" s="167">
        <f t="shared" si="17"/>
        <v>1400</v>
      </c>
      <c r="L39" s="57"/>
      <c r="M39" s="203">
        <f t="shared" si="18"/>
        <v>250</v>
      </c>
      <c r="N39" s="57"/>
      <c r="O39" s="18"/>
      <c r="P39" s="19"/>
      <c r="Q39" s="20"/>
      <c r="R39" s="155"/>
      <c r="S39" s="23"/>
      <c r="T39" s="155"/>
      <c r="U39" s="1">
        <f t="shared" si="20"/>
        <v>0</v>
      </c>
    </row>
    <row r="40" spans="1:21" x14ac:dyDescent="0.25">
      <c r="A40" s="135" t="s">
        <v>40</v>
      </c>
      <c r="B40" s="206" t="s">
        <v>216</v>
      </c>
      <c r="C40" s="3" t="s">
        <v>99</v>
      </c>
      <c r="D40" s="217">
        <v>308866.65999999997</v>
      </c>
      <c r="E40" s="9">
        <v>12600</v>
      </c>
      <c r="F40" s="55">
        <f t="shared" si="15"/>
        <v>4000</v>
      </c>
      <c r="G40" s="55">
        <f t="shared" si="15"/>
        <v>1000</v>
      </c>
      <c r="H40" s="56"/>
      <c r="I40" s="57"/>
      <c r="J40" s="169">
        <f t="shared" si="19"/>
        <v>1400</v>
      </c>
      <c r="K40" s="167">
        <f t="shared" si="17"/>
        <v>1400</v>
      </c>
      <c r="L40" s="57"/>
      <c r="M40" s="203">
        <f t="shared" si="18"/>
        <v>1000</v>
      </c>
      <c r="N40" s="57"/>
      <c r="O40" s="18"/>
      <c r="P40" s="19"/>
      <c r="Q40" s="20"/>
      <c r="R40" s="155"/>
      <c r="S40" s="23"/>
      <c r="T40" s="155"/>
      <c r="U40" s="1">
        <f t="shared" si="20"/>
        <v>0</v>
      </c>
    </row>
    <row r="41" spans="1:21" x14ac:dyDescent="0.25">
      <c r="A41" s="135" t="s">
        <v>42</v>
      </c>
      <c r="B41" s="2" t="s">
        <v>209</v>
      </c>
      <c r="C41" s="3" t="s">
        <v>100</v>
      </c>
      <c r="D41" s="217">
        <v>845107.97</v>
      </c>
      <c r="E41" s="9">
        <v>2900</v>
      </c>
      <c r="F41" s="55">
        <f t="shared" si="15"/>
        <v>9000</v>
      </c>
      <c r="G41" s="55">
        <f t="shared" si="15"/>
        <v>1000</v>
      </c>
      <c r="H41" s="56"/>
      <c r="I41" s="57"/>
      <c r="J41" s="169">
        <f t="shared" si="19"/>
        <v>1400</v>
      </c>
      <c r="K41" s="167">
        <f t="shared" si="17"/>
        <v>1400</v>
      </c>
      <c r="L41" s="57"/>
      <c r="M41" s="203">
        <f t="shared" si="18"/>
        <v>1000</v>
      </c>
      <c r="N41" s="57"/>
      <c r="O41" s="18"/>
      <c r="P41" s="19"/>
      <c r="Q41" s="20"/>
      <c r="R41" s="155"/>
      <c r="S41" s="23"/>
      <c r="T41" s="155"/>
      <c r="U41" s="1">
        <f t="shared" si="20"/>
        <v>0</v>
      </c>
    </row>
    <row r="42" spans="1:21" x14ac:dyDescent="0.25">
      <c r="A42" s="135" t="s">
        <v>45</v>
      </c>
      <c r="B42" s="2" t="s">
        <v>101</v>
      </c>
      <c r="C42" s="134" t="s">
        <v>102</v>
      </c>
      <c r="D42" s="217">
        <v>90222.79</v>
      </c>
      <c r="E42" s="9">
        <v>5900</v>
      </c>
      <c r="F42" s="55">
        <f t="shared" si="15"/>
        <v>1000</v>
      </c>
      <c r="G42" s="55">
        <f t="shared" si="15"/>
        <v>1000</v>
      </c>
      <c r="H42" s="56"/>
      <c r="I42" s="57"/>
      <c r="J42" s="169">
        <f t="shared" si="19"/>
        <v>1400</v>
      </c>
      <c r="K42" s="167">
        <f t="shared" si="17"/>
        <v>1400</v>
      </c>
      <c r="L42" s="57"/>
      <c r="M42" s="203">
        <f t="shared" si="18"/>
        <v>500</v>
      </c>
      <c r="N42" s="57"/>
      <c r="O42" s="18"/>
      <c r="P42" s="19"/>
      <c r="Q42" s="20"/>
      <c r="R42" s="155"/>
      <c r="S42" s="23"/>
      <c r="T42" s="155"/>
      <c r="U42" s="1">
        <f t="shared" si="20"/>
        <v>0</v>
      </c>
    </row>
    <row r="43" spans="1:21" x14ac:dyDescent="0.25">
      <c r="A43" s="135" t="s">
        <v>47</v>
      </c>
      <c r="B43" s="2" t="s">
        <v>103</v>
      </c>
      <c r="C43" s="134" t="s">
        <v>104</v>
      </c>
      <c r="D43" s="217">
        <v>28751.25</v>
      </c>
      <c r="E43" s="9">
        <v>0</v>
      </c>
      <c r="F43" s="55">
        <f t="shared" si="15"/>
        <v>1000</v>
      </c>
      <c r="G43" s="55">
        <f t="shared" si="15"/>
        <v>0</v>
      </c>
      <c r="H43" s="56"/>
      <c r="I43" s="57"/>
      <c r="J43" s="169">
        <f t="shared" si="19"/>
        <v>0</v>
      </c>
      <c r="K43" s="167">
        <f t="shared" si="17"/>
        <v>700</v>
      </c>
      <c r="L43" s="57"/>
      <c r="M43" s="203">
        <f t="shared" si="18"/>
        <v>250</v>
      </c>
      <c r="N43" s="57"/>
      <c r="O43" s="18"/>
      <c r="P43" s="19"/>
      <c r="Q43" s="20"/>
      <c r="R43" s="155"/>
      <c r="S43" s="23"/>
      <c r="T43" s="155"/>
      <c r="U43" s="1">
        <f t="shared" si="20"/>
        <v>0</v>
      </c>
    </row>
    <row r="44" spans="1:21" x14ac:dyDescent="0.25">
      <c r="A44" s="135" t="s">
        <v>49</v>
      </c>
      <c r="B44" s="2" t="s">
        <v>223</v>
      </c>
      <c r="C44" s="134" t="s">
        <v>105</v>
      </c>
      <c r="D44" s="217">
        <v>24020.46</v>
      </c>
      <c r="E44" s="9">
        <v>500</v>
      </c>
      <c r="F44" s="55">
        <f t="shared" si="15"/>
        <v>1000</v>
      </c>
      <c r="G44" s="55">
        <f t="shared" si="15"/>
        <v>1000</v>
      </c>
      <c r="H44" s="56"/>
      <c r="I44" s="57"/>
      <c r="J44" s="169">
        <f t="shared" si="19"/>
        <v>500</v>
      </c>
      <c r="K44" s="167">
        <f t="shared" si="17"/>
        <v>700</v>
      </c>
      <c r="L44" s="57"/>
      <c r="M44" s="203">
        <f t="shared" si="18"/>
        <v>250</v>
      </c>
      <c r="N44" s="57"/>
      <c r="O44" s="18"/>
      <c r="P44" s="19"/>
      <c r="Q44" s="20"/>
      <c r="R44" s="155"/>
      <c r="S44" s="23"/>
      <c r="T44" s="155"/>
      <c r="U44" s="1">
        <f t="shared" si="20"/>
        <v>0</v>
      </c>
    </row>
    <row r="45" spans="1:21" x14ac:dyDescent="0.25">
      <c r="A45" s="135" t="s">
        <v>52</v>
      </c>
      <c r="B45" s="2" t="s">
        <v>106</v>
      </c>
      <c r="C45" s="3" t="s">
        <v>107</v>
      </c>
      <c r="D45" s="217">
        <v>79782.05</v>
      </c>
      <c r="E45" s="9">
        <v>2500</v>
      </c>
      <c r="F45" s="55">
        <f t="shared" si="15"/>
        <v>1000</v>
      </c>
      <c r="G45" s="55">
        <f t="shared" si="15"/>
        <v>1000</v>
      </c>
      <c r="H45" s="56"/>
      <c r="I45" s="57"/>
      <c r="J45" s="169">
        <f t="shared" ref="J45" si="21">IF(E45&gt;132722.81,3400,IF(E45&gt;1327.23, 1400,E45))</f>
        <v>1400</v>
      </c>
      <c r="K45" s="167">
        <f t="shared" ref="K45:K68" si="22">IF(J45&gt;1327.23, 1400,700)</f>
        <v>1400</v>
      </c>
      <c r="L45" s="57"/>
      <c r="M45" s="203">
        <f t="shared" ref="M45:M68" si="23">IF(D45&gt;132722.78,1000,IF(D45&gt;66361.4,500,250))</f>
        <v>500</v>
      </c>
      <c r="N45" s="57"/>
      <c r="O45" s="18"/>
      <c r="P45" s="19"/>
      <c r="Q45" s="20"/>
      <c r="R45" s="155"/>
      <c r="S45" s="23"/>
      <c r="T45" s="155"/>
      <c r="U45" s="1">
        <f t="shared" si="20"/>
        <v>0</v>
      </c>
    </row>
    <row r="46" spans="1:21" x14ac:dyDescent="0.25">
      <c r="A46" s="135" t="s">
        <v>55</v>
      </c>
      <c r="B46" s="2" t="s">
        <v>210</v>
      </c>
      <c r="C46" s="3" t="s">
        <v>108</v>
      </c>
      <c r="D46" s="217">
        <v>55041.279999999999</v>
      </c>
      <c r="E46" s="9">
        <v>1300</v>
      </c>
      <c r="F46" s="55">
        <f t="shared" si="15"/>
        <v>1000</v>
      </c>
      <c r="G46" s="55">
        <f t="shared" si="15"/>
        <v>1000</v>
      </c>
      <c r="H46" s="56"/>
      <c r="I46" s="57"/>
      <c r="J46" s="169">
        <f t="shared" ref="J46:J60" si="24">IF(E46&gt;132722.81,3400,IF(E46&gt;1327.23, 1400,E46))</f>
        <v>1300</v>
      </c>
      <c r="K46" s="167">
        <f t="shared" si="22"/>
        <v>700</v>
      </c>
      <c r="L46" s="57"/>
      <c r="M46" s="203">
        <f t="shared" si="23"/>
        <v>250</v>
      </c>
      <c r="N46" s="57"/>
      <c r="O46" s="18"/>
      <c r="P46" s="19"/>
      <c r="Q46" s="20"/>
      <c r="R46" s="155"/>
      <c r="S46" s="23"/>
      <c r="T46" s="155"/>
      <c r="U46" s="1">
        <f t="shared" si="20"/>
        <v>0</v>
      </c>
    </row>
    <row r="47" spans="1:21" x14ac:dyDescent="0.25">
      <c r="A47" s="135" t="s">
        <v>56</v>
      </c>
      <c r="B47" s="2" t="s">
        <v>109</v>
      </c>
      <c r="C47" s="3" t="s">
        <v>110</v>
      </c>
      <c r="D47" s="217">
        <v>719763.75</v>
      </c>
      <c r="E47" s="9">
        <v>1900</v>
      </c>
      <c r="F47" s="55">
        <f t="shared" si="15"/>
        <v>8000</v>
      </c>
      <c r="G47" s="55">
        <f t="shared" si="15"/>
        <v>1000</v>
      </c>
      <c r="H47" s="56"/>
      <c r="I47" s="57"/>
      <c r="J47" s="169">
        <f t="shared" si="24"/>
        <v>1400</v>
      </c>
      <c r="K47" s="167">
        <f t="shared" si="22"/>
        <v>1400</v>
      </c>
      <c r="L47" s="57"/>
      <c r="M47" s="203">
        <f t="shared" si="23"/>
        <v>1000</v>
      </c>
      <c r="N47" s="57"/>
      <c r="O47" s="18"/>
      <c r="P47" s="19"/>
      <c r="Q47" s="20"/>
      <c r="R47" s="155"/>
      <c r="S47" s="23"/>
      <c r="T47" s="155"/>
      <c r="U47" s="1">
        <f t="shared" si="20"/>
        <v>0</v>
      </c>
    </row>
    <row r="48" spans="1:21" ht="14.25" customHeight="1" x14ac:dyDescent="0.25">
      <c r="A48" s="135" t="s">
        <v>115</v>
      </c>
      <c r="B48" s="2" t="s">
        <v>111</v>
      </c>
      <c r="C48" s="3" t="s">
        <v>112</v>
      </c>
      <c r="D48" s="217">
        <v>400833.29</v>
      </c>
      <c r="E48" s="9">
        <v>1900</v>
      </c>
      <c r="F48" s="55">
        <f t="shared" si="15"/>
        <v>5000</v>
      </c>
      <c r="G48" s="55">
        <f t="shared" si="15"/>
        <v>1000</v>
      </c>
      <c r="H48" s="56" t="s">
        <v>28</v>
      </c>
      <c r="I48" s="57"/>
      <c r="J48" s="169">
        <f t="shared" si="24"/>
        <v>1400</v>
      </c>
      <c r="K48" s="167">
        <f t="shared" si="22"/>
        <v>1400</v>
      </c>
      <c r="L48" s="57"/>
      <c r="M48" s="203">
        <f t="shared" si="23"/>
        <v>1000</v>
      </c>
      <c r="N48" s="57"/>
      <c r="O48" s="18"/>
      <c r="P48" s="19"/>
      <c r="Q48" s="20"/>
      <c r="R48" s="155"/>
      <c r="S48" s="23"/>
      <c r="T48" s="155"/>
      <c r="U48" s="1">
        <f t="shared" si="20"/>
        <v>0</v>
      </c>
    </row>
    <row r="49" spans="1:21" x14ac:dyDescent="0.25">
      <c r="A49" s="135" t="s">
        <v>117</v>
      </c>
      <c r="B49" s="2" t="s">
        <v>113</v>
      </c>
      <c r="C49" s="3" t="s">
        <v>114</v>
      </c>
      <c r="D49" s="217">
        <v>19767.400000000001</v>
      </c>
      <c r="E49" s="9">
        <v>100</v>
      </c>
      <c r="F49" s="55">
        <f t="shared" si="15"/>
        <v>1000</v>
      </c>
      <c r="G49" s="55">
        <f t="shared" si="15"/>
        <v>1000</v>
      </c>
      <c r="H49" s="56"/>
      <c r="I49" s="57"/>
      <c r="J49" s="169">
        <f t="shared" si="24"/>
        <v>100</v>
      </c>
      <c r="K49" s="167">
        <f t="shared" si="22"/>
        <v>700</v>
      </c>
      <c r="L49" s="57"/>
      <c r="M49" s="203">
        <f t="shared" si="23"/>
        <v>250</v>
      </c>
      <c r="N49" s="57"/>
      <c r="O49" s="18"/>
      <c r="P49" s="19"/>
      <c r="Q49" s="20"/>
      <c r="R49" s="155"/>
      <c r="S49" s="23"/>
      <c r="T49" s="155"/>
      <c r="U49" s="1">
        <f t="shared" si="20"/>
        <v>0</v>
      </c>
    </row>
    <row r="50" spans="1:21" x14ac:dyDescent="0.25">
      <c r="A50" s="135" t="s">
        <v>120</v>
      </c>
      <c r="B50" s="2" t="s">
        <v>211</v>
      </c>
      <c r="C50" s="3" t="s">
        <v>116</v>
      </c>
      <c r="D50" s="217">
        <v>172967.1</v>
      </c>
      <c r="E50" s="9">
        <v>1700</v>
      </c>
      <c r="F50" s="55">
        <f t="shared" si="15"/>
        <v>2000</v>
      </c>
      <c r="G50" s="55">
        <f t="shared" si="15"/>
        <v>1000</v>
      </c>
      <c r="H50" s="56"/>
      <c r="I50" s="57"/>
      <c r="J50" s="169">
        <f t="shared" si="24"/>
        <v>1400</v>
      </c>
      <c r="K50" s="167">
        <f t="shared" si="22"/>
        <v>1400</v>
      </c>
      <c r="L50" s="57"/>
      <c r="M50" s="203">
        <f t="shared" si="23"/>
        <v>1000</v>
      </c>
      <c r="N50" s="57"/>
      <c r="O50" s="18"/>
      <c r="P50" s="19"/>
      <c r="Q50" s="20"/>
      <c r="R50" s="155"/>
      <c r="S50" s="23"/>
      <c r="T50" s="155"/>
      <c r="U50" s="1">
        <f t="shared" si="20"/>
        <v>0</v>
      </c>
    </row>
    <row r="51" spans="1:21" x14ac:dyDescent="0.25">
      <c r="A51" s="135" t="s">
        <v>122</v>
      </c>
      <c r="B51" s="2" t="s">
        <v>118</v>
      </c>
      <c r="C51" s="3" t="s">
        <v>119</v>
      </c>
      <c r="D51" s="217">
        <v>334766.90999999997</v>
      </c>
      <c r="E51" s="9">
        <v>1300</v>
      </c>
      <c r="F51" s="55">
        <f t="shared" si="15"/>
        <v>4000</v>
      </c>
      <c r="G51" s="55">
        <f t="shared" si="15"/>
        <v>1000</v>
      </c>
      <c r="H51" s="56"/>
      <c r="I51" s="57"/>
      <c r="J51" s="169">
        <f t="shared" si="24"/>
        <v>1300</v>
      </c>
      <c r="K51" s="167">
        <f t="shared" si="22"/>
        <v>700</v>
      </c>
      <c r="L51" s="57"/>
      <c r="M51" s="203">
        <f t="shared" si="23"/>
        <v>1000</v>
      </c>
      <c r="N51" s="57"/>
      <c r="O51" s="18"/>
      <c r="P51" s="19"/>
      <c r="Q51" s="20"/>
      <c r="R51" s="155"/>
      <c r="S51" s="23"/>
      <c r="T51" s="155"/>
      <c r="U51" s="1">
        <f t="shared" si="20"/>
        <v>0</v>
      </c>
    </row>
    <row r="52" spans="1:21" s="224" customFormat="1" x14ac:dyDescent="0.25">
      <c r="A52" s="154" t="s">
        <v>125</v>
      </c>
      <c r="B52" s="2" t="s">
        <v>217</v>
      </c>
      <c r="C52" s="17" t="s">
        <v>121</v>
      </c>
      <c r="D52" s="217">
        <v>40714.78</v>
      </c>
      <c r="E52" s="9">
        <v>1900</v>
      </c>
      <c r="F52" s="55">
        <f t="shared" si="15"/>
        <v>1000</v>
      </c>
      <c r="G52" s="55">
        <f t="shared" si="15"/>
        <v>1000</v>
      </c>
      <c r="H52" s="95"/>
      <c r="I52" s="57"/>
      <c r="J52" s="169">
        <f t="shared" si="24"/>
        <v>1400</v>
      </c>
      <c r="K52" s="167">
        <f t="shared" si="22"/>
        <v>1400</v>
      </c>
      <c r="L52" s="57"/>
      <c r="M52" s="203">
        <f t="shared" si="23"/>
        <v>250</v>
      </c>
      <c r="N52" s="57"/>
      <c r="O52" s="96"/>
      <c r="P52" s="97"/>
      <c r="Q52" s="98"/>
      <c r="R52" s="155"/>
      <c r="S52" s="99"/>
      <c r="T52" s="155"/>
      <c r="U52" s="1">
        <f t="shared" si="20"/>
        <v>0</v>
      </c>
    </row>
    <row r="53" spans="1:21" x14ac:dyDescent="0.25">
      <c r="A53" s="135" t="s">
        <v>128</v>
      </c>
      <c r="B53" s="2" t="s">
        <v>123</v>
      </c>
      <c r="C53" s="3" t="s">
        <v>124</v>
      </c>
      <c r="D53" s="217">
        <v>100227.15</v>
      </c>
      <c r="E53" s="9">
        <v>9300</v>
      </c>
      <c r="F53" s="55">
        <f t="shared" si="15"/>
        <v>2000</v>
      </c>
      <c r="G53" s="55">
        <f t="shared" si="15"/>
        <v>1000</v>
      </c>
      <c r="H53" s="56"/>
      <c r="I53" s="57"/>
      <c r="J53" s="169">
        <f t="shared" si="24"/>
        <v>1400</v>
      </c>
      <c r="K53" s="167">
        <f t="shared" si="22"/>
        <v>1400</v>
      </c>
      <c r="L53" s="57"/>
      <c r="M53" s="203">
        <f t="shared" si="23"/>
        <v>500</v>
      </c>
      <c r="N53" s="57"/>
      <c r="O53" s="18"/>
      <c r="P53" s="19"/>
      <c r="Q53" s="20"/>
      <c r="R53" s="155"/>
      <c r="S53" s="23"/>
      <c r="T53" s="155"/>
      <c r="U53" s="1">
        <f t="shared" si="20"/>
        <v>0</v>
      </c>
    </row>
    <row r="54" spans="1:21" x14ac:dyDescent="0.25">
      <c r="A54" s="135" t="s">
        <v>131</v>
      </c>
      <c r="B54" s="2" t="s">
        <v>126</v>
      </c>
      <c r="C54" s="3" t="s">
        <v>127</v>
      </c>
      <c r="D54" s="217">
        <v>362188.15</v>
      </c>
      <c r="E54" s="9">
        <v>7400</v>
      </c>
      <c r="F54" s="55">
        <f t="shared" si="15"/>
        <v>4000</v>
      </c>
      <c r="G54" s="55">
        <f t="shared" si="15"/>
        <v>1000</v>
      </c>
      <c r="H54" s="56"/>
      <c r="I54" s="57"/>
      <c r="J54" s="169">
        <f t="shared" si="24"/>
        <v>1400</v>
      </c>
      <c r="K54" s="167">
        <f t="shared" si="22"/>
        <v>1400</v>
      </c>
      <c r="L54" s="57"/>
      <c r="M54" s="203">
        <f t="shared" si="23"/>
        <v>1000</v>
      </c>
      <c r="N54" s="57"/>
      <c r="O54" s="18"/>
      <c r="P54" s="19"/>
      <c r="Q54" s="20"/>
      <c r="R54" s="155"/>
      <c r="S54" s="23"/>
      <c r="T54" s="155"/>
      <c r="U54" s="1">
        <f t="shared" si="20"/>
        <v>0</v>
      </c>
    </row>
    <row r="55" spans="1:21" x14ac:dyDescent="0.25">
      <c r="A55" s="135" t="s">
        <v>134</v>
      </c>
      <c r="B55" s="2" t="s">
        <v>129</v>
      </c>
      <c r="C55" s="3" t="s">
        <v>130</v>
      </c>
      <c r="D55" s="217">
        <v>154809.85999999999</v>
      </c>
      <c r="E55" s="9">
        <v>3500</v>
      </c>
      <c r="F55" s="55">
        <f t="shared" si="15"/>
        <v>2000</v>
      </c>
      <c r="G55" s="55">
        <f t="shared" si="15"/>
        <v>1000</v>
      </c>
      <c r="H55" s="56"/>
      <c r="I55" s="57"/>
      <c r="J55" s="169">
        <f t="shared" si="24"/>
        <v>1400</v>
      </c>
      <c r="K55" s="167">
        <f t="shared" si="22"/>
        <v>1400</v>
      </c>
      <c r="L55" s="57"/>
      <c r="M55" s="203">
        <f t="shared" si="23"/>
        <v>1000</v>
      </c>
      <c r="N55" s="57"/>
      <c r="O55" s="18"/>
      <c r="P55" s="19"/>
      <c r="Q55" s="20"/>
      <c r="R55" s="155"/>
      <c r="S55" s="23"/>
      <c r="T55" s="155"/>
      <c r="U55" s="1">
        <f t="shared" si="20"/>
        <v>0</v>
      </c>
    </row>
    <row r="56" spans="1:21" ht="15" customHeight="1" x14ac:dyDescent="0.25">
      <c r="A56" s="135" t="s">
        <v>137</v>
      </c>
      <c r="B56" s="2" t="s">
        <v>132</v>
      </c>
      <c r="C56" s="3" t="s">
        <v>133</v>
      </c>
      <c r="D56" s="217">
        <v>15782.87</v>
      </c>
      <c r="E56" s="9">
        <v>2600</v>
      </c>
      <c r="F56" s="55">
        <f t="shared" si="15"/>
        <v>1000</v>
      </c>
      <c r="G56" s="55">
        <f t="shared" si="15"/>
        <v>1000</v>
      </c>
      <c r="H56" s="56"/>
      <c r="I56" s="57"/>
      <c r="J56" s="169">
        <f t="shared" si="24"/>
        <v>1400</v>
      </c>
      <c r="K56" s="167">
        <f t="shared" si="22"/>
        <v>1400</v>
      </c>
      <c r="L56" s="57"/>
      <c r="M56" s="203">
        <f t="shared" si="23"/>
        <v>250</v>
      </c>
      <c r="N56" s="57"/>
      <c r="O56" s="18"/>
      <c r="P56" s="19"/>
      <c r="Q56" s="20"/>
      <c r="R56" s="155"/>
      <c r="S56" s="23"/>
      <c r="T56" s="155"/>
      <c r="U56" s="1">
        <f t="shared" si="20"/>
        <v>0</v>
      </c>
    </row>
    <row r="57" spans="1:21" x14ac:dyDescent="0.25">
      <c r="A57" s="135" t="s">
        <v>140</v>
      </c>
      <c r="B57" s="2" t="s">
        <v>135</v>
      </c>
      <c r="C57" s="3" t="s">
        <v>136</v>
      </c>
      <c r="D57" s="217">
        <v>38816.639999999999</v>
      </c>
      <c r="E57" s="9">
        <v>3900</v>
      </c>
      <c r="F57" s="55">
        <f t="shared" si="15"/>
        <v>1000</v>
      </c>
      <c r="G57" s="55">
        <f t="shared" si="15"/>
        <v>1000</v>
      </c>
      <c r="H57" s="56"/>
      <c r="I57" s="57"/>
      <c r="J57" s="169">
        <f t="shared" si="24"/>
        <v>1400</v>
      </c>
      <c r="K57" s="167">
        <f t="shared" si="22"/>
        <v>1400</v>
      </c>
      <c r="L57" s="57"/>
      <c r="M57" s="203">
        <f t="shared" si="23"/>
        <v>250</v>
      </c>
      <c r="N57" s="57"/>
      <c r="O57" s="18"/>
      <c r="P57" s="19"/>
      <c r="Q57" s="20"/>
      <c r="R57" s="155"/>
      <c r="S57" s="23"/>
      <c r="T57" s="155"/>
      <c r="U57" s="1">
        <f t="shared" si="20"/>
        <v>0</v>
      </c>
    </row>
    <row r="58" spans="1:21" ht="13.5" customHeight="1" x14ac:dyDescent="0.25">
      <c r="A58" s="135" t="s">
        <v>143</v>
      </c>
      <c r="B58" s="2" t="s">
        <v>138</v>
      </c>
      <c r="C58" s="134" t="s">
        <v>139</v>
      </c>
      <c r="D58" s="217">
        <v>70848.539999999994</v>
      </c>
      <c r="E58" s="9">
        <v>1327</v>
      </c>
      <c r="F58" s="55">
        <f t="shared" si="15"/>
        <v>1000</v>
      </c>
      <c r="G58" s="55">
        <f t="shared" si="15"/>
        <v>1000</v>
      </c>
      <c r="H58" s="56"/>
      <c r="I58" s="57"/>
      <c r="J58" s="169">
        <f t="shared" si="24"/>
        <v>1327</v>
      </c>
      <c r="K58" s="167">
        <f t="shared" si="22"/>
        <v>700</v>
      </c>
      <c r="L58" s="57"/>
      <c r="M58" s="203">
        <f t="shared" si="23"/>
        <v>500</v>
      </c>
      <c r="N58" s="57"/>
      <c r="O58" s="18"/>
      <c r="P58" s="19"/>
      <c r="Q58" s="20"/>
      <c r="R58" s="155"/>
      <c r="S58" s="23"/>
      <c r="T58" s="155"/>
      <c r="U58" s="1">
        <f t="shared" si="20"/>
        <v>0</v>
      </c>
    </row>
    <row r="59" spans="1:21" ht="14.45" customHeight="1" x14ac:dyDescent="0.25">
      <c r="A59" s="135" t="s">
        <v>148</v>
      </c>
      <c r="B59" s="2" t="s">
        <v>141</v>
      </c>
      <c r="C59" s="134" t="s">
        <v>142</v>
      </c>
      <c r="D59" s="217">
        <v>85087.28</v>
      </c>
      <c r="E59" s="9">
        <v>5000</v>
      </c>
      <c r="F59" s="55">
        <f t="shared" si="15"/>
        <v>1000</v>
      </c>
      <c r="G59" s="55">
        <f t="shared" si="15"/>
        <v>1000</v>
      </c>
      <c r="H59" s="56"/>
      <c r="I59" s="57"/>
      <c r="J59" s="169">
        <f t="shared" si="24"/>
        <v>1400</v>
      </c>
      <c r="K59" s="167">
        <f t="shared" si="22"/>
        <v>1400</v>
      </c>
      <c r="L59" s="57"/>
      <c r="M59" s="203">
        <f t="shared" si="23"/>
        <v>500</v>
      </c>
      <c r="N59" s="57"/>
      <c r="O59" s="18"/>
      <c r="P59" s="19"/>
      <c r="Q59" s="20"/>
      <c r="R59" s="155"/>
      <c r="S59" s="23"/>
      <c r="T59" s="155"/>
      <c r="U59" s="1">
        <f t="shared" si="20"/>
        <v>0</v>
      </c>
    </row>
    <row r="60" spans="1:21" s="224" customFormat="1" ht="15" customHeight="1" x14ac:dyDescent="0.25">
      <c r="A60" s="154" t="s">
        <v>150</v>
      </c>
      <c r="B60" s="2" t="s">
        <v>144</v>
      </c>
      <c r="C60" s="157" t="s">
        <v>145</v>
      </c>
      <c r="D60" s="217">
        <v>25801.31</v>
      </c>
      <c r="E60" s="9">
        <v>1300</v>
      </c>
      <c r="F60" s="55">
        <f t="shared" si="15"/>
        <v>1000</v>
      </c>
      <c r="G60" s="55">
        <f t="shared" si="15"/>
        <v>1000</v>
      </c>
      <c r="H60" s="95"/>
      <c r="I60" s="57"/>
      <c r="J60" s="169">
        <f t="shared" si="24"/>
        <v>1300</v>
      </c>
      <c r="K60" s="167">
        <f t="shared" si="22"/>
        <v>700</v>
      </c>
      <c r="L60" s="57"/>
      <c r="M60" s="203">
        <f t="shared" si="23"/>
        <v>250</v>
      </c>
      <c r="N60" s="57"/>
      <c r="O60" s="96"/>
      <c r="P60" s="97"/>
      <c r="Q60" s="98"/>
      <c r="R60" s="155"/>
      <c r="S60" s="99"/>
      <c r="T60" s="155"/>
      <c r="U60" s="1">
        <f t="shared" si="20"/>
        <v>0</v>
      </c>
    </row>
    <row r="61" spans="1:21" s="224" customFormat="1" x14ac:dyDescent="0.25">
      <c r="A61" s="154" t="s">
        <v>153</v>
      </c>
      <c r="B61" s="2" t="s">
        <v>146</v>
      </c>
      <c r="C61" s="157" t="s">
        <v>147</v>
      </c>
      <c r="D61" s="217">
        <v>40581.56</v>
      </c>
      <c r="E61" s="9">
        <v>1000</v>
      </c>
      <c r="F61" s="55">
        <f t="shared" si="15"/>
        <v>1000</v>
      </c>
      <c r="G61" s="55">
        <f t="shared" si="15"/>
        <v>1000</v>
      </c>
      <c r="H61" s="95"/>
      <c r="I61" s="57"/>
      <c r="J61" s="169">
        <f t="shared" ref="J61:J62" si="25">IF(E61&gt;132722.81,3400,IF(E61&gt;1327.23, 1400,E61))</f>
        <v>1000</v>
      </c>
      <c r="K61" s="167">
        <f t="shared" si="22"/>
        <v>700</v>
      </c>
      <c r="L61" s="57"/>
      <c r="M61" s="203">
        <f t="shared" si="23"/>
        <v>250</v>
      </c>
      <c r="N61" s="57"/>
      <c r="O61" s="96"/>
      <c r="P61" s="97"/>
      <c r="Q61" s="98"/>
      <c r="R61" s="155"/>
      <c r="S61" s="99"/>
      <c r="T61" s="155"/>
      <c r="U61" s="1">
        <f t="shared" si="20"/>
        <v>0</v>
      </c>
    </row>
    <row r="62" spans="1:21" x14ac:dyDescent="0.25">
      <c r="A62" s="135" t="s">
        <v>156</v>
      </c>
      <c r="B62" s="2" t="s">
        <v>212</v>
      </c>
      <c r="C62" s="134" t="s">
        <v>149</v>
      </c>
      <c r="D62" s="217">
        <v>330534.65999999997</v>
      </c>
      <c r="E62" s="9">
        <v>6300</v>
      </c>
      <c r="F62" s="55">
        <f t="shared" si="15"/>
        <v>4000</v>
      </c>
      <c r="G62" s="55">
        <f t="shared" si="15"/>
        <v>1000</v>
      </c>
      <c r="H62" s="56"/>
      <c r="I62" s="57"/>
      <c r="J62" s="169">
        <f t="shared" si="25"/>
        <v>1400</v>
      </c>
      <c r="K62" s="167">
        <f t="shared" si="22"/>
        <v>1400</v>
      </c>
      <c r="L62" s="57"/>
      <c r="M62" s="203">
        <f t="shared" si="23"/>
        <v>1000</v>
      </c>
      <c r="N62" s="57"/>
      <c r="O62" s="18"/>
      <c r="P62" s="19"/>
      <c r="Q62" s="20"/>
      <c r="R62" s="155"/>
      <c r="S62" s="23"/>
      <c r="T62" s="155"/>
      <c r="U62" s="1">
        <f t="shared" si="20"/>
        <v>0</v>
      </c>
    </row>
    <row r="63" spans="1:21" ht="14.45" customHeight="1" x14ac:dyDescent="0.25">
      <c r="A63" s="135" t="s">
        <v>159</v>
      </c>
      <c r="B63" s="2" t="s">
        <v>151</v>
      </c>
      <c r="C63" s="3" t="s">
        <v>152</v>
      </c>
      <c r="D63" s="217">
        <v>256615.39</v>
      </c>
      <c r="E63" s="9">
        <v>3700</v>
      </c>
      <c r="F63" s="55">
        <f t="shared" si="15"/>
        <v>3000</v>
      </c>
      <c r="G63" s="55">
        <f t="shared" si="15"/>
        <v>1000</v>
      </c>
      <c r="H63" s="56"/>
      <c r="I63" s="57"/>
      <c r="J63" s="169">
        <f t="shared" ref="J63:J66" si="26">IF(E63&gt;132722.81,3400,IF(E63&gt;1327.23, 1400,E63))</f>
        <v>1400</v>
      </c>
      <c r="K63" s="167">
        <f t="shared" si="22"/>
        <v>1400</v>
      </c>
      <c r="L63" s="57"/>
      <c r="M63" s="203">
        <f t="shared" si="23"/>
        <v>1000</v>
      </c>
      <c r="N63" s="57"/>
      <c r="O63" s="18"/>
      <c r="P63" s="19"/>
      <c r="Q63" s="20"/>
      <c r="R63" s="155"/>
      <c r="S63" s="23"/>
      <c r="T63" s="155"/>
      <c r="U63" s="1">
        <f t="shared" si="20"/>
        <v>0</v>
      </c>
    </row>
    <row r="64" spans="1:21" ht="14.45" customHeight="1" x14ac:dyDescent="0.25">
      <c r="A64" s="135" t="s">
        <v>166</v>
      </c>
      <c r="B64" s="2" t="s">
        <v>154</v>
      </c>
      <c r="C64" s="3" t="s">
        <v>155</v>
      </c>
      <c r="D64" s="217">
        <v>226498.68</v>
      </c>
      <c r="E64" s="9">
        <v>1600</v>
      </c>
      <c r="F64" s="55">
        <f t="shared" si="15"/>
        <v>3000</v>
      </c>
      <c r="G64" s="55">
        <f t="shared" si="15"/>
        <v>1000</v>
      </c>
      <c r="H64" s="56"/>
      <c r="I64" s="57"/>
      <c r="J64" s="169">
        <f t="shared" si="26"/>
        <v>1400</v>
      </c>
      <c r="K64" s="167">
        <f t="shared" si="22"/>
        <v>1400</v>
      </c>
      <c r="L64" s="57"/>
      <c r="M64" s="203">
        <f t="shared" si="23"/>
        <v>1000</v>
      </c>
      <c r="N64" s="57"/>
      <c r="O64" s="18"/>
      <c r="P64" s="19"/>
      <c r="Q64" s="20"/>
      <c r="R64" s="155"/>
      <c r="S64" s="23"/>
      <c r="T64" s="155"/>
      <c r="U64" s="1">
        <f t="shared" si="20"/>
        <v>0</v>
      </c>
    </row>
    <row r="65" spans="1:21" ht="14.45" customHeight="1" x14ac:dyDescent="0.25">
      <c r="A65" s="135" t="s">
        <v>169</v>
      </c>
      <c r="B65" s="2" t="s">
        <v>157</v>
      </c>
      <c r="C65" s="3" t="s">
        <v>158</v>
      </c>
      <c r="D65" s="217">
        <v>219615.98</v>
      </c>
      <c r="E65" s="9">
        <v>2700</v>
      </c>
      <c r="F65" s="55">
        <f t="shared" si="15"/>
        <v>3000</v>
      </c>
      <c r="G65" s="55">
        <f t="shared" si="15"/>
        <v>1000</v>
      </c>
      <c r="H65" s="56" t="s">
        <v>28</v>
      </c>
      <c r="I65" s="57"/>
      <c r="J65" s="169">
        <f t="shared" si="26"/>
        <v>1400</v>
      </c>
      <c r="K65" s="167">
        <f t="shared" si="22"/>
        <v>1400</v>
      </c>
      <c r="L65" s="57"/>
      <c r="M65" s="203">
        <f t="shared" si="23"/>
        <v>1000</v>
      </c>
      <c r="N65" s="57"/>
      <c r="O65" s="18"/>
      <c r="P65" s="19"/>
      <c r="Q65" s="20"/>
      <c r="R65" s="155"/>
      <c r="S65" s="23"/>
      <c r="T65" s="155"/>
      <c r="U65" s="1">
        <f t="shared" si="20"/>
        <v>0</v>
      </c>
    </row>
    <row r="66" spans="1:21" ht="14.45" customHeight="1" x14ac:dyDescent="0.25">
      <c r="A66" s="135" t="s">
        <v>171</v>
      </c>
      <c r="B66" s="2" t="s">
        <v>160</v>
      </c>
      <c r="C66" s="3" t="s">
        <v>161</v>
      </c>
      <c r="D66" s="217">
        <v>36300.080000000002</v>
      </c>
      <c r="E66" s="9">
        <v>600</v>
      </c>
      <c r="F66" s="55">
        <f>ROUNDUP(D66*0.01,-3)</f>
        <v>1000</v>
      </c>
      <c r="G66" s="55">
        <f t="shared" ref="G66:G69" si="27">ROUNDUP(E66*0.01,-3)</f>
        <v>1000</v>
      </c>
      <c r="H66" s="56" t="s">
        <v>28</v>
      </c>
      <c r="I66" s="57"/>
      <c r="J66" s="169">
        <f t="shared" si="26"/>
        <v>600</v>
      </c>
      <c r="K66" s="167">
        <f t="shared" si="22"/>
        <v>700</v>
      </c>
      <c r="L66" s="57"/>
      <c r="M66" s="203">
        <f t="shared" si="23"/>
        <v>250</v>
      </c>
      <c r="N66" s="57"/>
      <c r="O66" s="18"/>
      <c r="P66" s="19"/>
      <c r="Q66" s="20"/>
      <c r="R66" s="155"/>
      <c r="S66" s="23"/>
      <c r="T66" s="155"/>
      <c r="U66" s="1">
        <f t="shared" si="20"/>
        <v>0</v>
      </c>
    </row>
    <row r="67" spans="1:21" ht="14.45" customHeight="1" x14ac:dyDescent="0.25">
      <c r="A67" s="135" t="s">
        <v>173</v>
      </c>
      <c r="B67" s="2" t="s">
        <v>162</v>
      </c>
      <c r="C67" s="3" t="s">
        <v>163</v>
      </c>
      <c r="D67" s="217">
        <v>29865.65</v>
      </c>
      <c r="E67" s="9">
        <v>500</v>
      </c>
      <c r="F67" s="55">
        <f t="shared" ref="F67:G69" si="28">ROUNDUP(D67*0.01,-3)</f>
        <v>1000</v>
      </c>
      <c r="G67" s="55">
        <f t="shared" si="28"/>
        <v>1000</v>
      </c>
      <c r="H67" s="56"/>
      <c r="I67" s="57"/>
      <c r="J67" s="169">
        <f t="shared" ref="J67:J69" si="29">IF(E67&gt;132722.81,3400,IF(E67&gt;1327.23, 1400,E67))</f>
        <v>500</v>
      </c>
      <c r="K67" s="167">
        <f t="shared" si="22"/>
        <v>700</v>
      </c>
      <c r="L67" s="57"/>
      <c r="M67" s="203">
        <f t="shared" si="23"/>
        <v>250</v>
      </c>
      <c r="N67" s="57"/>
      <c r="O67" s="18"/>
      <c r="P67" s="19"/>
      <c r="Q67" s="20"/>
      <c r="R67" s="155"/>
      <c r="S67" s="23"/>
      <c r="T67" s="155"/>
      <c r="U67" s="1">
        <f t="shared" si="20"/>
        <v>0</v>
      </c>
    </row>
    <row r="68" spans="1:21" ht="14.45" customHeight="1" x14ac:dyDescent="0.25">
      <c r="A68" s="135" t="s">
        <v>176</v>
      </c>
      <c r="B68" s="2" t="s">
        <v>164</v>
      </c>
      <c r="C68" s="3" t="s">
        <v>165</v>
      </c>
      <c r="D68" s="217">
        <v>69790.27</v>
      </c>
      <c r="E68" s="9">
        <v>0</v>
      </c>
      <c r="F68" s="55">
        <f t="shared" si="28"/>
        <v>1000</v>
      </c>
      <c r="G68" s="55">
        <f t="shared" si="28"/>
        <v>0</v>
      </c>
      <c r="H68" s="56"/>
      <c r="I68" s="57"/>
      <c r="J68" s="169">
        <f t="shared" si="29"/>
        <v>0</v>
      </c>
      <c r="K68" s="167">
        <f t="shared" si="22"/>
        <v>700</v>
      </c>
      <c r="L68" s="57"/>
      <c r="M68" s="203">
        <f t="shared" si="23"/>
        <v>500</v>
      </c>
      <c r="N68" s="57"/>
      <c r="O68" s="18"/>
      <c r="P68" s="19"/>
      <c r="Q68" s="20"/>
      <c r="R68" s="155"/>
      <c r="S68" s="23"/>
      <c r="T68" s="155"/>
      <c r="U68" s="1">
        <f t="shared" si="20"/>
        <v>0</v>
      </c>
    </row>
    <row r="69" spans="1:21" x14ac:dyDescent="0.25">
      <c r="A69" s="135" t="s">
        <v>178</v>
      </c>
      <c r="B69" s="2" t="s">
        <v>167</v>
      </c>
      <c r="C69" s="3" t="s">
        <v>168</v>
      </c>
      <c r="D69" s="217">
        <v>348144.62</v>
      </c>
      <c r="E69" s="9">
        <v>15000</v>
      </c>
      <c r="F69" s="55">
        <f t="shared" si="28"/>
        <v>4000</v>
      </c>
      <c r="G69" s="55">
        <f t="shared" si="27"/>
        <v>1000</v>
      </c>
      <c r="H69" s="56"/>
      <c r="I69" s="57"/>
      <c r="J69" s="169">
        <f t="shared" si="29"/>
        <v>1400</v>
      </c>
      <c r="K69" s="167">
        <f t="shared" ref="K69:K77" si="30">IF(J69&gt;1327.23, 1400,700)</f>
        <v>1400</v>
      </c>
      <c r="L69" s="57"/>
      <c r="M69" s="203">
        <f t="shared" ref="M69:M77" si="31">IF(D69&gt;132722.78,1000,IF(D69&gt;66361.4,500,250))</f>
        <v>1000</v>
      </c>
      <c r="N69" s="57"/>
      <c r="O69" s="18"/>
      <c r="P69" s="19"/>
      <c r="Q69" s="20"/>
      <c r="R69" s="155"/>
      <c r="S69" s="23"/>
      <c r="T69" s="155"/>
      <c r="U69" s="1">
        <f t="shared" si="20"/>
        <v>0</v>
      </c>
    </row>
    <row r="70" spans="1:21" x14ac:dyDescent="0.25">
      <c r="A70" s="135" t="s">
        <v>181</v>
      </c>
      <c r="B70" s="2" t="s">
        <v>213</v>
      </c>
      <c r="C70" s="3" t="s">
        <v>170</v>
      </c>
      <c r="D70" s="217">
        <v>141165.39000000001</v>
      </c>
      <c r="E70" s="9">
        <v>200</v>
      </c>
      <c r="F70" s="55">
        <f t="shared" si="15"/>
        <v>2000</v>
      </c>
      <c r="G70" s="55">
        <f t="shared" si="15"/>
        <v>1000</v>
      </c>
      <c r="H70" s="56"/>
      <c r="I70" s="57"/>
      <c r="J70" s="169">
        <f t="shared" ref="J70:J77" si="32">IF(E70&gt;132722.81,3400,IF(E70&gt;1327.23, 1400,E70))</f>
        <v>200</v>
      </c>
      <c r="K70" s="167">
        <f t="shared" si="30"/>
        <v>700</v>
      </c>
      <c r="L70" s="57"/>
      <c r="M70" s="203">
        <f t="shared" si="31"/>
        <v>1000</v>
      </c>
      <c r="N70" s="57"/>
      <c r="O70" s="18"/>
      <c r="P70" s="19"/>
      <c r="Q70" s="20"/>
      <c r="R70" s="155"/>
      <c r="S70" s="23"/>
      <c r="T70" s="155"/>
      <c r="U70" s="1">
        <f t="shared" si="20"/>
        <v>0</v>
      </c>
    </row>
    <row r="71" spans="1:21" s="224" customFormat="1" x14ac:dyDescent="0.25">
      <c r="A71" s="135" t="s">
        <v>184</v>
      </c>
      <c r="B71" s="93" t="s">
        <v>172</v>
      </c>
      <c r="C71" s="17" t="s">
        <v>84</v>
      </c>
      <c r="D71" s="217">
        <v>172067.58</v>
      </c>
      <c r="E71" s="9">
        <v>4000</v>
      </c>
      <c r="F71" s="55">
        <f t="shared" ref="F71:G79" si="33">ROUNDUP(D71*0.01,-3)</f>
        <v>2000</v>
      </c>
      <c r="G71" s="55">
        <f t="shared" si="33"/>
        <v>1000</v>
      </c>
      <c r="H71" s="95"/>
      <c r="I71" s="57"/>
      <c r="J71" s="169">
        <f t="shared" si="32"/>
        <v>1400</v>
      </c>
      <c r="K71" s="167">
        <f t="shared" si="30"/>
        <v>1400</v>
      </c>
      <c r="L71" s="57"/>
      <c r="M71" s="203">
        <f t="shared" si="31"/>
        <v>1000</v>
      </c>
      <c r="N71" s="57"/>
      <c r="O71" s="96"/>
      <c r="P71" s="97"/>
      <c r="Q71" s="98"/>
      <c r="R71" s="155"/>
      <c r="S71" s="99"/>
      <c r="T71" s="155"/>
      <c r="U71" s="1">
        <f t="shared" si="20"/>
        <v>0</v>
      </c>
    </row>
    <row r="72" spans="1:21" x14ac:dyDescent="0.25">
      <c r="A72" s="135" t="s">
        <v>185</v>
      </c>
      <c r="B72" s="2" t="s">
        <v>174</v>
      </c>
      <c r="C72" s="3" t="s">
        <v>175</v>
      </c>
      <c r="D72" s="217">
        <v>155116.20000000001</v>
      </c>
      <c r="E72" s="9">
        <v>1800</v>
      </c>
      <c r="F72" s="55">
        <f t="shared" si="33"/>
        <v>2000</v>
      </c>
      <c r="G72" s="55">
        <f t="shared" si="33"/>
        <v>1000</v>
      </c>
      <c r="H72" s="56"/>
      <c r="I72" s="57"/>
      <c r="J72" s="169">
        <f t="shared" si="32"/>
        <v>1400</v>
      </c>
      <c r="K72" s="167">
        <f t="shared" si="30"/>
        <v>1400</v>
      </c>
      <c r="L72" s="57"/>
      <c r="M72" s="203">
        <f t="shared" si="31"/>
        <v>1000</v>
      </c>
      <c r="N72" s="57"/>
      <c r="O72" s="18"/>
      <c r="P72" s="19"/>
      <c r="Q72" s="20"/>
      <c r="R72" s="155"/>
      <c r="S72" s="23"/>
      <c r="T72" s="155"/>
      <c r="U72" s="1">
        <f t="shared" si="20"/>
        <v>0</v>
      </c>
    </row>
    <row r="73" spans="1:21" ht="17.25" customHeight="1" x14ac:dyDescent="0.25">
      <c r="A73" s="135" t="s">
        <v>188</v>
      </c>
      <c r="B73" s="2" t="s">
        <v>177</v>
      </c>
      <c r="C73" s="3" t="s">
        <v>175</v>
      </c>
      <c r="D73" s="217">
        <v>12163.05</v>
      </c>
      <c r="E73" s="9">
        <v>600</v>
      </c>
      <c r="F73" s="55">
        <f t="shared" si="33"/>
        <v>1000</v>
      </c>
      <c r="G73" s="55">
        <f t="shared" si="33"/>
        <v>1000</v>
      </c>
      <c r="H73" s="56"/>
      <c r="I73" s="57"/>
      <c r="J73" s="169">
        <f t="shared" si="32"/>
        <v>600</v>
      </c>
      <c r="K73" s="167">
        <f t="shared" si="30"/>
        <v>700</v>
      </c>
      <c r="L73" s="57"/>
      <c r="M73" s="203">
        <f t="shared" si="31"/>
        <v>250</v>
      </c>
      <c r="N73" s="57"/>
      <c r="O73" s="18"/>
      <c r="P73" s="19"/>
      <c r="Q73" s="20"/>
      <c r="R73" s="155"/>
      <c r="S73" s="23"/>
      <c r="T73" s="155"/>
      <c r="U73" s="1">
        <f t="shared" si="20"/>
        <v>0</v>
      </c>
    </row>
    <row r="74" spans="1:21" x14ac:dyDescent="0.25">
      <c r="A74" s="54" t="s">
        <v>190</v>
      </c>
      <c r="B74" s="2" t="s">
        <v>179</v>
      </c>
      <c r="C74" s="3" t="s">
        <v>180</v>
      </c>
      <c r="D74" s="217">
        <v>452438.15</v>
      </c>
      <c r="E74" s="9">
        <v>46000</v>
      </c>
      <c r="F74" s="55">
        <f t="shared" si="33"/>
        <v>5000</v>
      </c>
      <c r="G74" s="55">
        <f t="shared" si="33"/>
        <v>1000</v>
      </c>
      <c r="H74" s="56"/>
      <c r="I74" s="57"/>
      <c r="J74" s="169">
        <f t="shared" si="32"/>
        <v>1400</v>
      </c>
      <c r="K74" s="167">
        <f t="shared" si="30"/>
        <v>1400</v>
      </c>
      <c r="L74" s="57"/>
      <c r="M74" s="203">
        <f t="shared" si="31"/>
        <v>1000</v>
      </c>
      <c r="N74" s="57"/>
      <c r="O74" s="18"/>
      <c r="P74" s="19"/>
      <c r="Q74" s="20"/>
      <c r="R74" s="155"/>
      <c r="S74" s="23"/>
      <c r="T74" s="155"/>
      <c r="U74" s="1">
        <f t="shared" si="20"/>
        <v>0</v>
      </c>
    </row>
    <row r="75" spans="1:21" x14ac:dyDescent="0.25">
      <c r="A75" s="54" t="s">
        <v>194</v>
      </c>
      <c r="B75" s="2" t="s">
        <v>182</v>
      </c>
      <c r="C75" s="3" t="s">
        <v>183</v>
      </c>
      <c r="D75" s="217">
        <v>137089.53</v>
      </c>
      <c r="E75" s="9">
        <v>13000</v>
      </c>
      <c r="F75" s="55">
        <f t="shared" si="33"/>
        <v>2000</v>
      </c>
      <c r="G75" s="55">
        <f t="shared" si="33"/>
        <v>1000</v>
      </c>
      <c r="H75" s="56"/>
      <c r="I75" s="57"/>
      <c r="J75" s="169">
        <f t="shared" si="32"/>
        <v>1400</v>
      </c>
      <c r="K75" s="167">
        <f t="shared" si="30"/>
        <v>1400</v>
      </c>
      <c r="L75" s="57"/>
      <c r="M75" s="203">
        <f t="shared" si="31"/>
        <v>1000</v>
      </c>
      <c r="N75" s="57"/>
      <c r="O75" s="18"/>
      <c r="P75" s="19"/>
      <c r="Q75" s="20"/>
      <c r="R75" s="155"/>
      <c r="S75" s="23"/>
      <c r="T75" s="155"/>
      <c r="U75" s="1">
        <f t="shared" si="20"/>
        <v>0</v>
      </c>
    </row>
    <row r="76" spans="1:21" ht="30" x14ac:dyDescent="0.25">
      <c r="A76" s="54" t="s">
        <v>197</v>
      </c>
      <c r="B76" s="93" t="s">
        <v>220</v>
      </c>
      <c r="C76" s="3"/>
      <c r="D76" s="8">
        <v>0</v>
      </c>
      <c r="E76" s="207">
        <v>35685.58</v>
      </c>
      <c r="F76" s="55">
        <f>ROUNDUP(D76*0.01,-3)</f>
        <v>0</v>
      </c>
      <c r="G76" s="55">
        <f t="shared" si="33"/>
        <v>1000</v>
      </c>
      <c r="H76" s="56"/>
      <c r="I76" s="57"/>
      <c r="J76" s="169">
        <f t="shared" si="32"/>
        <v>1400</v>
      </c>
      <c r="K76" s="167">
        <f t="shared" si="30"/>
        <v>1400</v>
      </c>
      <c r="L76" s="57"/>
      <c r="M76" s="203">
        <f t="shared" si="31"/>
        <v>250</v>
      </c>
      <c r="N76" s="57"/>
      <c r="O76" s="18"/>
      <c r="P76" s="19"/>
      <c r="Q76" s="20"/>
      <c r="R76" s="155"/>
      <c r="S76" s="23"/>
      <c r="T76" s="155"/>
      <c r="U76" s="1">
        <f t="shared" si="20"/>
        <v>0</v>
      </c>
    </row>
    <row r="77" spans="1:21" x14ac:dyDescent="0.25">
      <c r="A77" s="54" t="s">
        <v>205</v>
      </c>
      <c r="B77" s="2" t="s">
        <v>186</v>
      </c>
      <c r="C77" s="3" t="s">
        <v>187</v>
      </c>
      <c r="D77" s="217">
        <v>87386.86</v>
      </c>
      <c r="E77" s="9">
        <v>2600</v>
      </c>
      <c r="F77" s="55">
        <f t="shared" ref="F77:F79" si="34">ROUNDUP(D77*0.01,-3)</f>
        <v>1000</v>
      </c>
      <c r="G77" s="55">
        <f t="shared" si="33"/>
        <v>1000</v>
      </c>
      <c r="H77" s="56"/>
      <c r="I77" s="57"/>
      <c r="J77" s="169">
        <f t="shared" si="32"/>
        <v>1400</v>
      </c>
      <c r="K77" s="167">
        <f t="shared" si="30"/>
        <v>1400</v>
      </c>
      <c r="L77" s="57"/>
      <c r="M77" s="203">
        <f t="shared" si="31"/>
        <v>500</v>
      </c>
      <c r="N77" s="153"/>
      <c r="O77" s="18"/>
      <c r="P77" s="19"/>
      <c r="Q77" s="20"/>
      <c r="R77" s="155"/>
      <c r="S77" s="23"/>
      <c r="T77" s="155"/>
      <c r="U77" s="1">
        <f t="shared" si="20"/>
        <v>0</v>
      </c>
    </row>
    <row r="78" spans="1:21" x14ac:dyDescent="0.25">
      <c r="A78" s="54" t="s">
        <v>206</v>
      </c>
      <c r="B78" s="2" t="s">
        <v>189</v>
      </c>
      <c r="C78" s="3" t="s">
        <v>58</v>
      </c>
      <c r="D78" s="217">
        <v>13394.25</v>
      </c>
      <c r="E78" s="9">
        <v>0</v>
      </c>
      <c r="F78" s="55">
        <f t="shared" si="34"/>
        <v>1000</v>
      </c>
      <c r="G78" s="55">
        <f t="shared" si="33"/>
        <v>0</v>
      </c>
      <c r="H78" s="56"/>
      <c r="I78" s="57"/>
      <c r="J78" s="18"/>
      <c r="K78" s="55"/>
      <c r="L78" s="155"/>
      <c r="M78" s="152"/>
      <c r="N78" s="156"/>
      <c r="O78" s="18"/>
      <c r="P78" s="19"/>
      <c r="Q78" s="20"/>
      <c r="R78" s="155"/>
      <c r="S78" s="23"/>
      <c r="T78" s="155"/>
      <c r="U78" s="1">
        <f t="shared" si="20"/>
        <v>0</v>
      </c>
    </row>
    <row r="79" spans="1:21" ht="15.75" thickBot="1" x14ac:dyDescent="0.3">
      <c r="A79" s="54" t="s">
        <v>207</v>
      </c>
      <c r="B79" s="2" t="s">
        <v>191</v>
      </c>
      <c r="C79" s="3" t="s">
        <v>192</v>
      </c>
      <c r="D79" s="217">
        <v>805674.47</v>
      </c>
      <c r="E79" s="9">
        <v>0</v>
      </c>
      <c r="F79" s="55">
        <f t="shared" si="34"/>
        <v>9000</v>
      </c>
      <c r="G79" s="55">
        <f t="shared" si="33"/>
        <v>0</v>
      </c>
      <c r="H79" s="56"/>
      <c r="I79" s="57"/>
      <c r="J79" s="18"/>
      <c r="K79" s="55"/>
      <c r="L79" s="155"/>
      <c r="M79" s="152"/>
      <c r="N79" s="156"/>
      <c r="O79" s="18"/>
      <c r="P79" s="19"/>
      <c r="Q79" s="20"/>
      <c r="R79" s="155"/>
      <c r="S79" s="23"/>
      <c r="T79" s="155"/>
      <c r="U79" s="1">
        <f t="shared" si="20"/>
        <v>0</v>
      </c>
    </row>
    <row r="80" spans="1:21" ht="16.5" thickTop="1" thickBot="1" x14ac:dyDescent="0.3">
      <c r="A80" s="54"/>
      <c r="B80" s="2"/>
      <c r="C80" s="3"/>
      <c r="D80" s="8"/>
      <c r="E80" s="9"/>
      <c r="F80" s="55"/>
      <c r="G80" s="55"/>
      <c r="H80" s="56"/>
      <c r="I80" s="155"/>
      <c r="J80" s="18"/>
      <c r="K80" s="55"/>
      <c r="L80" s="155"/>
      <c r="M80" s="205">
        <f>SUM(M35:M79)</f>
        <v>27750</v>
      </c>
      <c r="N80" s="139">
        <f>SUM(N35:N79)</f>
        <v>0</v>
      </c>
      <c r="O80" s="18"/>
      <c r="P80" s="19"/>
      <c r="Q80" s="20"/>
      <c r="R80" s="155"/>
      <c r="S80" s="23"/>
      <c r="T80" s="155"/>
      <c r="U80" s="155"/>
    </row>
    <row r="81" spans="1:21" ht="15.75" thickTop="1" x14ac:dyDescent="0.25">
      <c r="A81" s="54"/>
      <c r="B81" s="2"/>
      <c r="C81" s="3"/>
      <c r="D81" s="8"/>
      <c r="E81" s="9"/>
      <c r="F81" s="55"/>
      <c r="G81" s="55"/>
      <c r="H81" s="56"/>
      <c r="I81" s="155"/>
      <c r="J81" s="18"/>
      <c r="K81" s="55"/>
      <c r="L81" s="155"/>
      <c r="M81" s="248" t="s">
        <v>193</v>
      </c>
      <c r="N81" s="249"/>
      <c r="O81" s="18"/>
      <c r="P81" s="19"/>
      <c r="Q81" s="20"/>
      <c r="R81" s="155"/>
      <c r="S81" s="23"/>
      <c r="T81" s="155"/>
      <c r="U81" s="155"/>
    </row>
    <row r="82" spans="1:21" ht="19.5" customHeight="1" thickBot="1" x14ac:dyDescent="0.3">
      <c r="A82" s="54" t="s">
        <v>208</v>
      </c>
      <c r="B82" s="2" t="s">
        <v>195</v>
      </c>
      <c r="C82" s="3" t="s">
        <v>196</v>
      </c>
      <c r="D82" s="8">
        <v>0</v>
      </c>
      <c r="E82" s="9">
        <v>20000</v>
      </c>
      <c r="F82" s="55">
        <v>0</v>
      </c>
      <c r="G82" s="55">
        <v>0</v>
      </c>
      <c r="H82" s="56"/>
      <c r="I82" s="57"/>
      <c r="J82" s="18"/>
      <c r="K82" s="55"/>
      <c r="L82" s="155"/>
      <c r="M82" s="18">
        <f>E82</f>
        <v>20000</v>
      </c>
      <c r="N82" s="57"/>
      <c r="O82" s="18"/>
      <c r="P82" s="19"/>
      <c r="Q82" s="20"/>
      <c r="R82" s="155"/>
      <c r="S82" s="23"/>
      <c r="T82" s="155"/>
      <c r="U82" s="1">
        <f t="shared" ref="U82" si="35">I82+L82+N82+R82+T82</f>
        <v>0</v>
      </c>
    </row>
    <row r="83" spans="1:21" ht="16.5" thickTop="1" thickBot="1" x14ac:dyDescent="0.3">
      <c r="A83" s="85"/>
      <c r="B83" s="86" t="s">
        <v>198</v>
      </c>
      <c r="C83" s="87"/>
      <c r="D83" s="6">
        <f>SUM(D35:D82)</f>
        <v>8424058.9499999993</v>
      </c>
      <c r="E83" s="7">
        <f>SUM(E35:E82)</f>
        <v>366842.58</v>
      </c>
      <c r="F83" s="137">
        <f>SUM(F35:F82)</f>
        <v>110000</v>
      </c>
      <c r="G83" s="137">
        <f>SUM(G35:G82)</f>
        <v>42000</v>
      </c>
      <c r="H83" s="100"/>
      <c r="I83" s="67">
        <f>SUM(I35:I82)</f>
        <v>0</v>
      </c>
      <c r="J83" s="138">
        <f>SUM(J35:J82)</f>
        <v>50177</v>
      </c>
      <c r="K83" s="137">
        <f>SUM(K35:K82)</f>
        <v>50400</v>
      </c>
      <c r="L83" s="67">
        <f>SUM(L35:L82)</f>
        <v>0</v>
      </c>
      <c r="M83" s="138">
        <f>SUM(M82)</f>
        <v>20000</v>
      </c>
      <c r="N83" s="67">
        <f>N82</f>
        <v>0</v>
      </c>
      <c r="O83" s="15">
        <f t="shared" ref="O83:T83" si="36">SUM(O35:O82)</f>
        <v>51698088.68</v>
      </c>
      <c r="P83" s="16">
        <f t="shared" si="36"/>
        <v>0</v>
      </c>
      <c r="Q83" s="22">
        <f t="shared" si="36"/>
        <v>13</v>
      </c>
      <c r="R83" s="67">
        <f t="shared" si="36"/>
        <v>0</v>
      </c>
      <c r="S83" s="68">
        <f t="shared" si="36"/>
        <v>57</v>
      </c>
      <c r="T83" s="67">
        <f t="shared" si="36"/>
        <v>0</v>
      </c>
      <c r="U83" s="69">
        <f>SUM(U35:U82)</f>
        <v>0</v>
      </c>
    </row>
    <row r="84" spans="1:21" ht="4.7" customHeight="1" thickTop="1" thickBot="1" x14ac:dyDescent="0.3">
      <c r="A84" s="101"/>
      <c r="B84" s="102"/>
      <c r="C84" s="103"/>
      <c r="D84" s="10"/>
      <c r="E84" s="11"/>
      <c r="F84" s="63"/>
      <c r="G84" s="63"/>
      <c r="H84" s="104"/>
      <c r="I84" s="65"/>
      <c r="J84" s="15"/>
      <c r="K84" s="66"/>
      <c r="L84" s="67"/>
      <c r="M84" s="15"/>
      <c r="N84" s="67"/>
      <c r="O84" s="15"/>
      <c r="P84" s="16"/>
      <c r="Q84" s="105"/>
      <c r="R84" s="67"/>
      <c r="S84" s="68"/>
      <c r="T84" s="67"/>
      <c r="U84" s="69"/>
    </row>
    <row r="85" spans="1:21" ht="20.25" thickTop="1" thickBot="1" x14ac:dyDescent="0.3">
      <c r="A85" s="106"/>
      <c r="B85" s="107" t="s">
        <v>199</v>
      </c>
      <c r="C85" s="108"/>
      <c r="D85" s="12">
        <f>SUM(D18,D33,D83)</f>
        <v>50552061.710000008</v>
      </c>
      <c r="E85" s="109">
        <f>SUM(E18,E33,E83)</f>
        <v>3199376.9200000004</v>
      </c>
      <c r="F85" s="110">
        <f>SUM(F18,F33,F83)</f>
        <v>547000</v>
      </c>
      <c r="G85" s="110">
        <f>SUM(G18,G33,G83)</f>
        <v>88000</v>
      </c>
      <c r="H85" s="111"/>
      <c r="I85" s="112">
        <f>SUM(I18,I33,I83)</f>
        <v>0</v>
      </c>
      <c r="J85" s="113">
        <f>SUM(J18,J33,J83)</f>
        <v>93177</v>
      </c>
      <c r="K85" s="110">
        <f>SUM(K18,K33,K83)</f>
        <v>86100</v>
      </c>
      <c r="L85" s="112">
        <f>SUM(L18,L33,L83)</f>
        <v>0</v>
      </c>
      <c r="M85" s="113">
        <f>SUM(M82,M80,M33,M18)</f>
        <v>70250</v>
      </c>
      <c r="N85" s="112">
        <f>SUM(N18,N33,N80,N83)</f>
        <v>0</v>
      </c>
      <c r="O85" s="113">
        <f t="shared" ref="O85:T85" si="37">SUM(O18,O33,O83)</f>
        <v>75966525.680000007</v>
      </c>
      <c r="P85" s="114">
        <f t="shared" si="37"/>
        <v>3723</v>
      </c>
      <c r="Q85" s="115">
        <f t="shared" si="37"/>
        <v>42</v>
      </c>
      <c r="R85" s="112">
        <f t="shared" si="37"/>
        <v>0</v>
      </c>
      <c r="S85" s="116">
        <f t="shared" si="37"/>
        <v>57</v>
      </c>
      <c r="T85" s="112">
        <f t="shared" si="37"/>
        <v>0</v>
      </c>
      <c r="U85" s="24">
        <f>SUM(I85,L85,N85,R85,T85)</f>
        <v>0</v>
      </c>
    </row>
    <row r="86" spans="1:21" ht="15.75" thickTop="1" x14ac:dyDescent="0.25">
      <c r="A86" s="28"/>
      <c r="B86" s="117"/>
      <c r="C86" s="118"/>
      <c r="D86" s="28"/>
      <c r="E86" s="119"/>
      <c r="F86" s="119"/>
      <c r="G86" s="119"/>
      <c r="H86" s="120"/>
      <c r="I86" s="121"/>
      <c r="J86" s="122"/>
      <c r="K86" s="119"/>
      <c r="L86" s="121"/>
      <c r="M86" s="122"/>
      <c r="N86" s="121"/>
      <c r="O86" s="122"/>
      <c r="P86" s="119"/>
      <c r="Q86" s="123"/>
      <c r="R86" s="121"/>
      <c r="S86" s="124"/>
      <c r="T86" s="121"/>
      <c r="U86" s="125" t="s">
        <v>200</v>
      </c>
    </row>
    <row r="87" spans="1:21" s="225" customFormat="1" ht="40.5" customHeight="1" thickBot="1" x14ac:dyDescent="0.3">
      <c r="A87" s="126"/>
      <c r="B87" s="127" t="s">
        <v>201</v>
      </c>
      <c r="C87" s="128"/>
      <c r="D87" s="126"/>
      <c r="E87" s="127"/>
      <c r="F87" s="127"/>
      <c r="G87" s="127"/>
      <c r="H87" s="127"/>
      <c r="I87" s="129"/>
      <c r="J87" s="126"/>
      <c r="K87" s="127"/>
      <c r="L87" s="129"/>
      <c r="M87" s="126"/>
      <c r="N87" s="129"/>
      <c r="O87" s="250"/>
      <c r="P87" s="251"/>
      <c r="Q87" s="251"/>
      <c r="R87" s="252"/>
      <c r="S87" s="253"/>
      <c r="T87" s="254"/>
      <c r="U87" s="130" t="s">
        <v>202</v>
      </c>
    </row>
    <row r="88" spans="1:21" ht="15.75" thickTop="1" x14ac:dyDescent="0.25">
      <c r="L88" s="26"/>
      <c r="N88" s="26"/>
      <c r="R88" s="26"/>
      <c r="T88" s="26"/>
      <c r="U88" s="26"/>
    </row>
    <row r="89" spans="1:21" x14ac:dyDescent="0.25">
      <c r="L89" s="26"/>
      <c r="N89" s="26"/>
      <c r="R89" s="26"/>
      <c r="T89" s="26"/>
      <c r="U89" s="26"/>
    </row>
    <row r="90" spans="1:21" x14ac:dyDescent="0.25">
      <c r="B90" s="25" t="s">
        <v>203</v>
      </c>
      <c r="L90" s="26"/>
      <c r="N90" s="26"/>
      <c r="R90" s="26"/>
      <c r="T90" s="26"/>
      <c r="U90" s="26"/>
    </row>
    <row r="91" spans="1:21" x14ac:dyDescent="0.25">
      <c r="L91" s="26"/>
      <c r="N91" s="26"/>
      <c r="R91" s="26"/>
      <c r="T91" s="26"/>
      <c r="U91" s="26"/>
    </row>
    <row r="92" spans="1:21" x14ac:dyDescent="0.25">
      <c r="L92" s="26"/>
      <c r="N92" s="26"/>
      <c r="R92" s="26"/>
      <c r="T92" s="26"/>
      <c r="U92" s="26"/>
    </row>
    <row r="93" spans="1:21" x14ac:dyDescent="0.25">
      <c r="L93" s="26"/>
      <c r="N93" s="26"/>
      <c r="R93" s="26"/>
      <c r="T93" s="26"/>
      <c r="U93" s="26"/>
    </row>
    <row r="94" spans="1:21" x14ac:dyDescent="0.25">
      <c r="B94" s="25" t="s">
        <v>204</v>
      </c>
      <c r="L94" s="26"/>
      <c r="N94" s="26"/>
      <c r="R94" s="26"/>
      <c r="T94" s="26"/>
      <c r="U94" s="26"/>
    </row>
    <row r="95" spans="1:21" x14ac:dyDescent="0.25">
      <c r="L95" s="26"/>
      <c r="N95" s="26"/>
      <c r="R95" s="26"/>
      <c r="T95" s="26"/>
      <c r="U95" s="26"/>
    </row>
    <row r="96" spans="1:21" x14ac:dyDescent="0.25">
      <c r="L96" s="26"/>
      <c r="N96" s="26"/>
      <c r="R96" s="26"/>
      <c r="T96" s="26"/>
      <c r="U96" s="26"/>
    </row>
    <row r="97" spans="12:21" x14ac:dyDescent="0.25">
      <c r="L97" s="26"/>
      <c r="N97" s="26"/>
      <c r="R97" s="26"/>
      <c r="T97" s="26"/>
      <c r="U97" s="26"/>
    </row>
    <row r="98" spans="12:21" x14ac:dyDescent="0.25">
      <c r="L98" s="26"/>
      <c r="N98" s="26"/>
      <c r="R98" s="26"/>
      <c r="T98" s="26"/>
      <c r="U98" s="26"/>
    </row>
    <row r="99" spans="12:21" x14ac:dyDescent="0.25">
      <c r="L99" s="26"/>
      <c r="N99" s="26"/>
      <c r="R99" s="26"/>
      <c r="T99" s="26"/>
      <c r="U99" s="26"/>
    </row>
    <row r="100" spans="12:21" x14ac:dyDescent="0.25">
      <c r="L100" s="26"/>
      <c r="N100" s="26"/>
      <c r="R100" s="26"/>
      <c r="T100" s="26"/>
      <c r="U100" s="26"/>
    </row>
    <row r="101" spans="12:21" x14ac:dyDescent="0.25">
      <c r="L101" s="26"/>
      <c r="N101" s="26"/>
      <c r="R101" s="26"/>
      <c r="T101" s="26"/>
      <c r="U101" s="26"/>
    </row>
    <row r="102" spans="12:21" x14ac:dyDescent="0.25">
      <c r="L102" s="26"/>
      <c r="N102" s="26"/>
      <c r="R102" s="26"/>
      <c r="T102" s="26"/>
      <c r="U102" s="26"/>
    </row>
    <row r="103" spans="12:21" x14ac:dyDescent="0.25">
      <c r="L103" s="26"/>
      <c r="N103" s="26"/>
      <c r="R103" s="26"/>
      <c r="T103" s="26"/>
      <c r="U103" s="26"/>
    </row>
    <row r="104" spans="12:21" x14ac:dyDescent="0.25">
      <c r="L104" s="26"/>
      <c r="N104" s="26"/>
      <c r="R104" s="26"/>
      <c r="T104" s="26"/>
      <c r="U104" s="26"/>
    </row>
    <row r="105" spans="12:21" x14ac:dyDescent="0.25">
      <c r="L105" s="26"/>
      <c r="N105" s="26"/>
      <c r="R105" s="26"/>
      <c r="T105" s="26"/>
      <c r="U105" s="26"/>
    </row>
    <row r="106" spans="12:21" x14ac:dyDescent="0.25">
      <c r="L106" s="26"/>
      <c r="N106" s="26"/>
      <c r="R106" s="26"/>
      <c r="T106" s="26"/>
      <c r="U106" s="26"/>
    </row>
    <row r="107" spans="12:21" x14ac:dyDescent="0.25">
      <c r="L107" s="26"/>
      <c r="N107" s="26"/>
      <c r="R107" s="26"/>
      <c r="T107" s="26"/>
      <c r="U107" s="26"/>
    </row>
    <row r="108" spans="12:21" x14ac:dyDescent="0.25">
      <c r="L108" s="26"/>
      <c r="N108" s="26"/>
      <c r="R108" s="26"/>
      <c r="T108" s="26"/>
      <c r="U108" s="26"/>
    </row>
    <row r="109" spans="12:21" x14ac:dyDescent="0.25">
      <c r="L109" s="26"/>
      <c r="N109" s="26"/>
      <c r="R109" s="26"/>
      <c r="T109" s="26"/>
      <c r="U109" s="26"/>
    </row>
    <row r="110" spans="12:21" x14ac:dyDescent="0.25">
      <c r="L110" s="26"/>
      <c r="N110" s="26"/>
      <c r="R110" s="26"/>
      <c r="T110" s="26"/>
      <c r="U110" s="26"/>
    </row>
    <row r="111" spans="12:21" x14ac:dyDescent="0.25">
      <c r="L111" s="26"/>
      <c r="N111" s="26"/>
      <c r="R111" s="26"/>
      <c r="T111" s="26"/>
      <c r="U111" s="26"/>
    </row>
    <row r="112" spans="12:21" x14ac:dyDescent="0.25">
      <c r="L112" s="26"/>
      <c r="N112" s="26"/>
      <c r="R112" s="26"/>
      <c r="T112" s="26"/>
      <c r="U112" s="26"/>
    </row>
    <row r="113" spans="12:21" x14ac:dyDescent="0.25">
      <c r="L113" s="26"/>
      <c r="N113" s="26"/>
      <c r="R113" s="26"/>
      <c r="T113" s="26"/>
      <c r="U113" s="26"/>
    </row>
    <row r="114" spans="12:21" x14ac:dyDescent="0.25">
      <c r="L114" s="26"/>
      <c r="N114" s="26"/>
      <c r="R114" s="26"/>
      <c r="T114" s="26"/>
      <c r="U114" s="26"/>
    </row>
    <row r="115" spans="12:21" x14ac:dyDescent="0.25">
      <c r="L115" s="26"/>
      <c r="N115" s="26"/>
      <c r="R115" s="26"/>
      <c r="T115" s="26"/>
      <c r="U115" s="26"/>
    </row>
    <row r="116" spans="12:21" x14ac:dyDescent="0.25">
      <c r="L116" s="26"/>
      <c r="N116" s="26"/>
      <c r="R116" s="26"/>
      <c r="T116" s="26"/>
      <c r="U116" s="26"/>
    </row>
    <row r="117" spans="12:21" x14ac:dyDescent="0.25">
      <c r="L117" s="26"/>
      <c r="N117" s="26"/>
      <c r="R117" s="26"/>
      <c r="T117" s="26"/>
      <c r="U117" s="26"/>
    </row>
    <row r="118" spans="12:21" x14ac:dyDescent="0.25">
      <c r="L118" s="26"/>
      <c r="N118" s="26"/>
      <c r="R118" s="26"/>
      <c r="T118" s="26"/>
      <c r="U118" s="26"/>
    </row>
    <row r="119" spans="12:21" x14ac:dyDescent="0.25">
      <c r="L119" s="26"/>
      <c r="N119" s="26"/>
      <c r="R119" s="26"/>
      <c r="T119" s="26"/>
      <c r="U119" s="26"/>
    </row>
    <row r="120" spans="12:21" x14ac:dyDescent="0.25">
      <c r="L120" s="26"/>
      <c r="N120" s="26"/>
      <c r="R120" s="26"/>
      <c r="T120" s="26"/>
      <c r="U120" s="26"/>
    </row>
    <row r="121" spans="12:21" x14ac:dyDescent="0.25">
      <c r="L121" s="26"/>
      <c r="N121" s="26"/>
      <c r="R121" s="26"/>
      <c r="T121" s="26"/>
      <c r="U121" s="26"/>
    </row>
    <row r="122" spans="12:21" x14ac:dyDescent="0.25">
      <c r="L122" s="26"/>
      <c r="N122" s="26"/>
      <c r="R122" s="26"/>
      <c r="T122" s="26"/>
      <c r="U122" s="26"/>
    </row>
    <row r="123" spans="12:21" x14ac:dyDescent="0.25">
      <c r="L123" s="26"/>
      <c r="N123" s="26"/>
      <c r="R123" s="26"/>
      <c r="T123" s="26"/>
      <c r="U123" s="26"/>
    </row>
    <row r="124" spans="12:21" x14ac:dyDescent="0.25">
      <c r="L124" s="26"/>
      <c r="N124" s="26"/>
      <c r="R124" s="26"/>
      <c r="T124" s="26"/>
      <c r="U124" s="26"/>
    </row>
    <row r="125" spans="12:21" x14ac:dyDescent="0.25">
      <c r="L125" s="26"/>
      <c r="N125" s="26"/>
      <c r="R125" s="26"/>
      <c r="T125" s="26"/>
      <c r="U125" s="26"/>
    </row>
    <row r="126" spans="12:21" x14ac:dyDescent="0.25">
      <c r="L126" s="26"/>
      <c r="N126" s="26"/>
      <c r="R126" s="26"/>
      <c r="T126" s="26"/>
      <c r="U126" s="26"/>
    </row>
    <row r="127" spans="12:21" x14ac:dyDescent="0.25">
      <c r="L127" s="26"/>
      <c r="N127" s="26"/>
      <c r="R127" s="26"/>
      <c r="T127" s="26"/>
      <c r="U127" s="26"/>
    </row>
    <row r="128" spans="12:21" x14ac:dyDescent="0.25">
      <c r="L128" s="26"/>
      <c r="N128" s="26"/>
      <c r="R128" s="26"/>
      <c r="T128" s="26"/>
      <c r="U128" s="26"/>
    </row>
    <row r="129" spans="12:21" x14ac:dyDescent="0.25">
      <c r="L129" s="26"/>
      <c r="N129" s="26"/>
      <c r="R129" s="26"/>
      <c r="T129" s="26"/>
      <c r="U129" s="26"/>
    </row>
    <row r="130" spans="12:21" x14ac:dyDescent="0.25">
      <c r="L130" s="26"/>
      <c r="N130" s="26"/>
      <c r="R130" s="26"/>
      <c r="T130" s="26"/>
      <c r="U130" s="26"/>
    </row>
    <row r="131" spans="12:21" x14ac:dyDescent="0.25">
      <c r="L131" s="26"/>
      <c r="N131" s="26"/>
      <c r="R131" s="26"/>
      <c r="T131" s="26"/>
      <c r="U131" s="26"/>
    </row>
    <row r="132" spans="12:21" x14ac:dyDescent="0.25">
      <c r="L132" s="26"/>
      <c r="N132" s="26"/>
      <c r="R132" s="26"/>
      <c r="T132" s="26"/>
      <c r="U132" s="26"/>
    </row>
    <row r="133" spans="12:21" x14ac:dyDescent="0.25">
      <c r="L133" s="26"/>
      <c r="N133" s="26"/>
      <c r="R133" s="26"/>
      <c r="T133" s="26"/>
      <c r="U133" s="26"/>
    </row>
    <row r="134" spans="12:21" x14ac:dyDescent="0.25">
      <c r="L134" s="26"/>
      <c r="N134" s="26"/>
      <c r="R134" s="26"/>
      <c r="T134" s="26"/>
      <c r="U134" s="26"/>
    </row>
    <row r="135" spans="12:21" x14ac:dyDescent="0.25">
      <c r="L135" s="26"/>
      <c r="N135" s="26"/>
      <c r="R135" s="26"/>
      <c r="T135" s="26"/>
      <c r="U135" s="26"/>
    </row>
    <row r="136" spans="12:21" x14ac:dyDescent="0.25">
      <c r="L136" s="26"/>
      <c r="N136" s="26"/>
      <c r="R136" s="26"/>
      <c r="T136" s="26"/>
      <c r="U136" s="26"/>
    </row>
    <row r="137" spans="12:21" x14ac:dyDescent="0.25">
      <c r="L137" s="26"/>
      <c r="N137" s="26"/>
      <c r="R137" s="26"/>
      <c r="T137" s="26"/>
      <c r="U137" s="26"/>
    </row>
    <row r="138" spans="12:21" x14ac:dyDescent="0.25">
      <c r="L138" s="26"/>
      <c r="N138" s="26"/>
      <c r="R138" s="26"/>
      <c r="T138" s="26"/>
      <c r="U138" s="26"/>
    </row>
    <row r="139" spans="12:21" x14ac:dyDescent="0.25">
      <c r="L139" s="26"/>
      <c r="N139" s="26"/>
      <c r="R139" s="26"/>
      <c r="T139" s="26"/>
      <c r="U139" s="26"/>
    </row>
    <row r="140" spans="12:21" x14ac:dyDescent="0.25">
      <c r="L140" s="26"/>
      <c r="N140" s="26"/>
      <c r="R140" s="26"/>
      <c r="T140" s="26"/>
      <c r="U140" s="26"/>
    </row>
    <row r="141" spans="12:21" x14ac:dyDescent="0.25">
      <c r="L141" s="26"/>
      <c r="N141" s="26"/>
      <c r="R141" s="26"/>
      <c r="T141" s="26"/>
      <c r="U141" s="26"/>
    </row>
    <row r="142" spans="12:21" x14ac:dyDescent="0.25">
      <c r="L142" s="26"/>
      <c r="N142" s="26"/>
      <c r="R142" s="26"/>
      <c r="T142" s="26"/>
      <c r="U142" s="26"/>
    </row>
    <row r="143" spans="12:21" x14ac:dyDescent="0.25">
      <c r="L143" s="26"/>
      <c r="N143" s="26"/>
      <c r="R143" s="26"/>
      <c r="T143" s="26"/>
      <c r="U143" s="26"/>
    </row>
    <row r="144" spans="12:21" x14ac:dyDescent="0.25">
      <c r="L144" s="26"/>
      <c r="N144" s="26"/>
      <c r="R144" s="26"/>
      <c r="T144" s="26"/>
      <c r="U144" s="26"/>
    </row>
    <row r="145" spans="12:21" x14ac:dyDescent="0.25">
      <c r="L145" s="26"/>
      <c r="N145" s="26"/>
      <c r="R145" s="26"/>
      <c r="T145" s="26"/>
      <c r="U145" s="26"/>
    </row>
    <row r="146" spans="12:21" x14ac:dyDescent="0.25">
      <c r="L146" s="26"/>
      <c r="N146" s="26"/>
      <c r="R146" s="26"/>
      <c r="T146" s="26"/>
      <c r="U146" s="26"/>
    </row>
    <row r="147" spans="12:21" x14ac:dyDescent="0.25">
      <c r="L147" s="26"/>
      <c r="N147" s="26"/>
      <c r="R147" s="26"/>
      <c r="T147" s="26"/>
      <c r="U147" s="26"/>
    </row>
    <row r="148" spans="12:21" x14ac:dyDescent="0.25">
      <c r="L148" s="26"/>
      <c r="N148" s="26"/>
      <c r="R148" s="26"/>
      <c r="T148" s="26"/>
      <c r="U148" s="26"/>
    </row>
    <row r="149" spans="12:21" x14ac:dyDescent="0.25">
      <c r="L149" s="26"/>
      <c r="N149" s="26"/>
      <c r="R149" s="26"/>
      <c r="T149" s="26"/>
      <c r="U149" s="26"/>
    </row>
    <row r="150" spans="12:21" x14ac:dyDescent="0.25">
      <c r="L150" s="26"/>
      <c r="N150" s="26"/>
      <c r="R150" s="26"/>
      <c r="T150" s="26"/>
      <c r="U150" s="26"/>
    </row>
    <row r="151" spans="12:21" x14ac:dyDescent="0.25">
      <c r="L151" s="26"/>
      <c r="N151" s="26"/>
      <c r="R151" s="26"/>
      <c r="T151" s="26"/>
      <c r="U151" s="26"/>
    </row>
    <row r="152" spans="12:21" x14ac:dyDescent="0.25">
      <c r="L152" s="26"/>
      <c r="N152" s="26"/>
      <c r="R152" s="26"/>
      <c r="T152" s="26"/>
      <c r="U152" s="26"/>
    </row>
    <row r="153" spans="12:21" x14ac:dyDescent="0.25">
      <c r="L153" s="26"/>
      <c r="N153" s="26"/>
      <c r="R153" s="26"/>
      <c r="T153" s="26"/>
      <c r="U153" s="26"/>
    </row>
    <row r="154" spans="12:21" x14ac:dyDescent="0.25">
      <c r="L154" s="26"/>
      <c r="N154" s="26"/>
      <c r="R154" s="26"/>
      <c r="T154" s="26"/>
      <c r="U154" s="26"/>
    </row>
    <row r="155" spans="12:21" x14ac:dyDescent="0.25">
      <c r="L155" s="26"/>
      <c r="N155" s="26"/>
      <c r="R155" s="26"/>
      <c r="T155" s="26"/>
      <c r="U155" s="26"/>
    </row>
    <row r="156" spans="12:21" x14ac:dyDescent="0.25">
      <c r="L156" s="26"/>
      <c r="N156" s="26"/>
      <c r="R156" s="26"/>
      <c r="T156" s="26"/>
      <c r="U156" s="26"/>
    </row>
    <row r="157" spans="12:21" x14ac:dyDescent="0.25">
      <c r="L157" s="26"/>
      <c r="N157" s="26"/>
      <c r="R157" s="26"/>
      <c r="T157" s="26"/>
      <c r="U157" s="26"/>
    </row>
    <row r="158" spans="12:21" x14ac:dyDescent="0.25">
      <c r="L158" s="26"/>
      <c r="N158" s="26"/>
      <c r="R158" s="26"/>
      <c r="T158" s="26"/>
      <c r="U158" s="26"/>
    </row>
    <row r="159" spans="12:21" x14ac:dyDescent="0.25">
      <c r="L159" s="26"/>
      <c r="N159" s="26"/>
      <c r="R159" s="26"/>
      <c r="T159" s="26"/>
      <c r="U159" s="26"/>
    </row>
    <row r="160" spans="12:21" x14ac:dyDescent="0.25">
      <c r="L160" s="26"/>
      <c r="N160" s="26"/>
      <c r="R160" s="26"/>
      <c r="T160" s="26"/>
      <c r="U160" s="26"/>
    </row>
    <row r="161" spans="12:21" x14ac:dyDescent="0.25">
      <c r="L161" s="26"/>
      <c r="N161" s="26"/>
      <c r="R161" s="26"/>
      <c r="T161" s="26"/>
      <c r="U161" s="26"/>
    </row>
    <row r="162" spans="12:21" x14ac:dyDescent="0.25">
      <c r="L162" s="26"/>
      <c r="N162" s="26"/>
      <c r="R162" s="26"/>
      <c r="T162" s="26"/>
      <c r="U162" s="26"/>
    </row>
    <row r="163" spans="12:21" x14ac:dyDescent="0.25">
      <c r="L163" s="26"/>
      <c r="N163" s="26"/>
      <c r="R163" s="26"/>
      <c r="T163" s="26"/>
      <c r="U163" s="26"/>
    </row>
    <row r="164" spans="12:21" x14ac:dyDescent="0.25">
      <c r="L164" s="26"/>
      <c r="N164" s="26"/>
      <c r="R164" s="26"/>
      <c r="T164" s="26"/>
      <c r="U164" s="26"/>
    </row>
    <row r="165" spans="12:21" x14ac:dyDescent="0.25">
      <c r="L165" s="26"/>
      <c r="N165" s="26"/>
      <c r="R165" s="26"/>
      <c r="T165" s="26"/>
      <c r="U165" s="26"/>
    </row>
    <row r="166" spans="12:21" x14ac:dyDescent="0.25">
      <c r="L166" s="26"/>
      <c r="N166" s="26"/>
      <c r="R166" s="26"/>
      <c r="T166" s="26"/>
      <c r="U166" s="26"/>
    </row>
    <row r="167" spans="12:21" x14ac:dyDescent="0.25">
      <c r="L167" s="26"/>
      <c r="N167" s="26"/>
      <c r="R167" s="26"/>
      <c r="T167" s="26"/>
      <c r="U167" s="26"/>
    </row>
    <row r="168" spans="12:21" x14ac:dyDescent="0.25">
      <c r="L168" s="26"/>
      <c r="N168" s="26"/>
      <c r="R168" s="26"/>
      <c r="T168" s="26"/>
      <c r="U168" s="26"/>
    </row>
    <row r="169" spans="12:21" x14ac:dyDescent="0.25">
      <c r="L169" s="26"/>
      <c r="N169" s="26"/>
      <c r="R169" s="26"/>
      <c r="T169" s="26"/>
      <c r="U169" s="26"/>
    </row>
    <row r="170" spans="12:21" x14ac:dyDescent="0.25">
      <c r="L170" s="26"/>
      <c r="N170" s="26"/>
      <c r="R170" s="26"/>
      <c r="T170" s="26"/>
      <c r="U170" s="26"/>
    </row>
    <row r="171" spans="12:21" x14ac:dyDescent="0.25">
      <c r="L171" s="26"/>
      <c r="N171" s="26"/>
      <c r="R171" s="26"/>
      <c r="T171" s="26"/>
      <c r="U171" s="26"/>
    </row>
    <row r="172" spans="12:21" x14ac:dyDescent="0.25">
      <c r="L172" s="26"/>
      <c r="N172" s="26"/>
      <c r="R172" s="26"/>
      <c r="T172" s="26"/>
      <c r="U172" s="26"/>
    </row>
    <row r="173" spans="12:21" x14ac:dyDescent="0.25">
      <c r="L173" s="26"/>
      <c r="N173" s="26"/>
      <c r="R173" s="26"/>
      <c r="T173" s="26"/>
      <c r="U173" s="26"/>
    </row>
    <row r="174" spans="12:21" x14ac:dyDescent="0.25">
      <c r="L174" s="26"/>
      <c r="N174" s="26"/>
      <c r="R174" s="26"/>
      <c r="T174" s="26"/>
      <c r="U174" s="26"/>
    </row>
    <row r="175" spans="12:21" x14ac:dyDescent="0.25">
      <c r="L175" s="26"/>
      <c r="N175" s="26"/>
      <c r="R175" s="26"/>
      <c r="T175" s="26"/>
      <c r="U175" s="26"/>
    </row>
    <row r="176" spans="12:21" x14ac:dyDescent="0.25">
      <c r="L176" s="26"/>
      <c r="N176" s="26"/>
      <c r="R176" s="26"/>
      <c r="T176" s="26"/>
      <c r="U176" s="26"/>
    </row>
    <row r="177" spans="12:21" x14ac:dyDescent="0.25">
      <c r="L177" s="26"/>
      <c r="N177" s="26"/>
      <c r="R177" s="26"/>
      <c r="T177" s="26"/>
      <c r="U177" s="26"/>
    </row>
    <row r="178" spans="12:21" x14ac:dyDescent="0.25">
      <c r="L178" s="26"/>
      <c r="N178" s="26"/>
      <c r="R178" s="26"/>
      <c r="T178" s="26"/>
      <c r="U178" s="26"/>
    </row>
    <row r="179" spans="12:21" x14ac:dyDescent="0.25">
      <c r="L179" s="26"/>
      <c r="N179" s="26"/>
      <c r="R179" s="26"/>
      <c r="T179" s="26"/>
      <c r="U179" s="26"/>
    </row>
    <row r="180" spans="12:21" x14ac:dyDescent="0.25">
      <c r="L180" s="26"/>
      <c r="N180" s="26"/>
      <c r="R180" s="26"/>
      <c r="T180" s="26"/>
      <c r="U180" s="26"/>
    </row>
    <row r="181" spans="12:21" x14ac:dyDescent="0.25">
      <c r="L181" s="26"/>
      <c r="N181" s="26"/>
      <c r="R181" s="26"/>
      <c r="T181" s="26"/>
      <c r="U181" s="26"/>
    </row>
    <row r="182" spans="12:21" x14ac:dyDescent="0.25">
      <c r="L182" s="26"/>
      <c r="N182" s="26"/>
      <c r="R182" s="26"/>
      <c r="T182" s="26"/>
      <c r="U182" s="26"/>
    </row>
    <row r="183" spans="12:21" x14ac:dyDescent="0.25">
      <c r="L183" s="26"/>
      <c r="N183" s="26"/>
      <c r="R183" s="26"/>
      <c r="T183" s="26"/>
      <c r="U183" s="26"/>
    </row>
    <row r="184" spans="12:21" x14ac:dyDescent="0.25">
      <c r="L184" s="26"/>
      <c r="N184" s="26"/>
      <c r="R184" s="26"/>
      <c r="T184" s="26"/>
      <c r="U184" s="26"/>
    </row>
    <row r="185" spans="12:21" x14ac:dyDescent="0.25">
      <c r="L185" s="26"/>
      <c r="N185" s="26"/>
      <c r="R185" s="26"/>
      <c r="T185" s="26"/>
      <c r="U185" s="26"/>
    </row>
    <row r="186" spans="12:21" x14ac:dyDescent="0.25">
      <c r="L186" s="26"/>
      <c r="N186" s="26"/>
      <c r="R186" s="26"/>
      <c r="T186" s="26"/>
      <c r="U186" s="26"/>
    </row>
    <row r="187" spans="12:21" x14ac:dyDescent="0.25">
      <c r="L187" s="26"/>
      <c r="N187" s="26"/>
      <c r="R187" s="26"/>
      <c r="T187" s="26"/>
      <c r="U187" s="26"/>
    </row>
    <row r="188" spans="12:21" x14ac:dyDescent="0.25">
      <c r="L188" s="26"/>
      <c r="N188" s="26"/>
      <c r="R188" s="26"/>
      <c r="T188" s="26"/>
      <c r="U188" s="26"/>
    </row>
    <row r="189" spans="12:21" x14ac:dyDescent="0.25">
      <c r="L189" s="26"/>
      <c r="N189" s="26"/>
      <c r="R189" s="26"/>
      <c r="T189" s="26"/>
      <c r="U189" s="26"/>
    </row>
    <row r="190" spans="12:21" x14ac:dyDescent="0.25">
      <c r="L190" s="26"/>
      <c r="N190" s="26"/>
      <c r="R190" s="26"/>
      <c r="T190" s="26"/>
      <c r="U190" s="26"/>
    </row>
    <row r="191" spans="12:21" x14ac:dyDescent="0.25">
      <c r="L191" s="26"/>
      <c r="N191" s="26"/>
      <c r="R191" s="26"/>
      <c r="T191" s="26"/>
      <c r="U191" s="26"/>
    </row>
    <row r="192" spans="12:21" x14ac:dyDescent="0.25">
      <c r="L192" s="26"/>
      <c r="N192" s="26"/>
      <c r="R192" s="26"/>
      <c r="T192" s="26"/>
      <c r="U192" s="26"/>
    </row>
    <row r="193" spans="12:21" x14ac:dyDescent="0.25">
      <c r="L193" s="26"/>
      <c r="N193" s="26"/>
      <c r="R193" s="26"/>
      <c r="T193" s="26"/>
      <c r="U193" s="26"/>
    </row>
    <row r="194" spans="12:21" x14ac:dyDescent="0.25">
      <c r="L194" s="26"/>
      <c r="N194" s="26"/>
      <c r="R194" s="26"/>
      <c r="T194" s="26"/>
      <c r="U194" s="26"/>
    </row>
    <row r="195" spans="12:21" x14ac:dyDescent="0.25">
      <c r="L195" s="26"/>
      <c r="N195" s="26"/>
      <c r="R195" s="26"/>
      <c r="T195" s="26"/>
      <c r="U195" s="26"/>
    </row>
    <row r="196" spans="12:21" x14ac:dyDescent="0.25">
      <c r="L196" s="26"/>
      <c r="N196" s="26"/>
      <c r="R196" s="26"/>
      <c r="T196" s="26"/>
      <c r="U196" s="26"/>
    </row>
    <row r="197" spans="12:21" x14ac:dyDescent="0.25">
      <c r="L197" s="26"/>
      <c r="N197" s="26"/>
      <c r="R197" s="26"/>
      <c r="T197" s="26"/>
      <c r="U197" s="26"/>
    </row>
    <row r="198" spans="12:21" x14ac:dyDescent="0.25">
      <c r="L198" s="26"/>
      <c r="N198" s="26"/>
      <c r="R198" s="26"/>
      <c r="T198" s="26"/>
      <c r="U198" s="26"/>
    </row>
    <row r="199" spans="12:21" x14ac:dyDescent="0.25">
      <c r="L199" s="26"/>
      <c r="N199" s="26"/>
      <c r="R199" s="26"/>
      <c r="T199" s="26"/>
      <c r="U199" s="26"/>
    </row>
    <row r="200" spans="12:21" x14ac:dyDescent="0.25">
      <c r="L200" s="26"/>
      <c r="N200" s="26"/>
      <c r="R200" s="26"/>
      <c r="T200" s="26"/>
      <c r="U200" s="26"/>
    </row>
    <row r="201" spans="12:21" x14ac:dyDescent="0.25">
      <c r="L201" s="26"/>
      <c r="N201" s="26"/>
      <c r="R201" s="26"/>
      <c r="T201" s="26"/>
      <c r="U201" s="26"/>
    </row>
    <row r="202" spans="12:21" x14ac:dyDescent="0.25">
      <c r="L202" s="26"/>
      <c r="N202" s="26"/>
      <c r="R202" s="26"/>
      <c r="T202" s="26"/>
      <c r="U202" s="26"/>
    </row>
    <row r="203" spans="12:21" x14ac:dyDescent="0.25">
      <c r="L203" s="26"/>
      <c r="N203" s="26"/>
      <c r="R203" s="26"/>
      <c r="T203" s="26"/>
      <c r="U203" s="26"/>
    </row>
    <row r="204" spans="12:21" x14ac:dyDescent="0.25">
      <c r="L204" s="26"/>
      <c r="N204" s="26"/>
      <c r="R204" s="26"/>
      <c r="T204" s="26"/>
      <c r="U204" s="26"/>
    </row>
    <row r="205" spans="12:21" x14ac:dyDescent="0.25">
      <c r="L205" s="26"/>
      <c r="N205" s="26"/>
      <c r="R205" s="26"/>
      <c r="T205" s="26"/>
      <c r="U205" s="26"/>
    </row>
    <row r="206" spans="12:21" x14ac:dyDescent="0.25">
      <c r="L206" s="26"/>
      <c r="N206" s="26"/>
      <c r="R206" s="26"/>
      <c r="T206" s="26"/>
      <c r="U206" s="26"/>
    </row>
    <row r="207" spans="12:21" x14ac:dyDescent="0.25">
      <c r="L207" s="26"/>
      <c r="N207" s="26"/>
      <c r="R207" s="26"/>
      <c r="T207" s="26"/>
      <c r="U207" s="26"/>
    </row>
    <row r="208" spans="12:21" x14ac:dyDescent="0.25">
      <c r="L208" s="26"/>
      <c r="N208" s="26"/>
      <c r="R208" s="26"/>
      <c r="T208" s="26"/>
      <c r="U208" s="26"/>
    </row>
    <row r="209" spans="12:21" x14ac:dyDescent="0.25">
      <c r="L209" s="26"/>
      <c r="N209" s="26"/>
      <c r="R209" s="26"/>
      <c r="T209" s="26"/>
      <c r="U209" s="26"/>
    </row>
    <row r="210" spans="12:21" x14ac:dyDescent="0.25">
      <c r="L210" s="26"/>
      <c r="N210" s="26"/>
      <c r="R210" s="26"/>
      <c r="T210" s="26"/>
      <c r="U210" s="26"/>
    </row>
    <row r="211" spans="12:21" x14ac:dyDescent="0.25">
      <c r="L211" s="26"/>
      <c r="N211" s="26"/>
      <c r="R211" s="26"/>
      <c r="T211" s="26"/>
      <c r="U211" s="26"/>
    </row>
    <row r="212" spans="12:21" x14ac:dyDescent="0.25">
      <c r="L212" s="26"/>
      <c r="N212" s="26"/>
      <c r="R212" s="26"/>
      <c r="T212" s="26"/>
      <c r="U212" s="26"/>
    </row>
    <row r="213" spans="12:21" x14ac:dyDescent="0.25">
      <c r="L213" s="26"/>
      <c r="N213" s="26"/>
      <c r="R213" s="26"/>
      <c r="T213" s="26"/>
      <c r="U213" s="26"/>
    </row>
    <row r="214" spans="12:21" x14ac:dyDescent="0.25">
      <c r="L214" s="26"/>
      <c r="N214" s="26"/>
      <c r="R214" s="26"/>
      <c r="T214" s="26"/>
      <c r="U214" s="26"/>
    </row>
    <row r="215" spans="12:21" x14ac:dyDescent="0.25">
      <c r="L215" s="26"/>
      <c r="N215" s="26"/>
      <c r="R215" s="26"/>
      <c r="T215" s="26"/>
      <c r="U215" s="26"/>
    </row>
    <row r="216" spans="12:21" x14ac:dyDescent="0.25">
      <c r="L216" s="26"/>
      <c r="N216" s="26"/>
      <c r="R216" s="26"/>
      <c r="T216" s="26"/>
      <c r="U216" s="26"/>
    </row>
    <row r="217" spans="12:21" x14ac:dyDescent="0.25">
      <c r="L217" s="26"/>
      <c r="N217" s="26"/>
      <c r="R217" s="26"/>
      <c r="T217" s="26"/>
      <c r="U217" s="26"/>
    </row>
    <row r="218" spans="12:21" x14ac:dyDescent="0.25">
      <c r="L218" s="26"/>
      <c r="N218" s="26"/>
      <c r="R218" s="26"/>
      <c r="T218" s="26"/>
      <c r="U218" s="26"/>
    </row>
    <row r="219" spans="12:21" x14ac:dyDescent="0.25">
      <c r="L219" s="26"/>
      <c r="N219" s="26"/>
      <c r="R219" s="26"/>
      <c r="T219" s="26"/>
      <c r="U219" s="26"/>
    </row>
    <row r="220" spans="12:21" x14ac:dyDescent="0.25">
      <c r="L220" s="26"/>
      <c r="N220" s="26"/>
      <c r="R220" s="26"/>
      <c r="T220" s="26"/>
      <c r="U220" s="26"/>
    </row>
    <row r="221" spans="12:21" x14ac:dyDescent="0.25">
      <c r="L221" s="26"/>
      <c r="N221" s="26"/>
      <c r="R221" s="26"/>
      <c r="T221" s="26"/>
      <c r="U221" s="26"/>
    </row>
    <row r="222" spans="12:21" x14ac:dyDescent="0.25">
      <c r="L222" s="26"/>
      <c r="N222" s="26"/>
      <c r="R222" s="26"/>
      <c r="T222" s="26"/>
      <c r="U222" s="26"/>
    </row>
    <row r="223" spans="12:21" x14ac:dyDescent="0.25">
      <c r="L223" s="26"/>
      <c r="N223" s="26"/>
      <c r="R223" s="26"/>
      <c r="T223" s="26"/>
      <c r="U223" s="26"/>
    </row>
    <row r="224" spans="12:21" x14ac:dyDescent="0.25">
      <c r="L224" s="26"/>
      <c r="N224" s="26"/>
      <c r="R224" s="26"/>
      <c r="T224" s="26"/>
      <c r="U224" s="26"/>
    </row>
    <row r="225" spans="12:21" x14ac:dyDescent="0.25">
      <c r="L225" s="26"/>
      <c r="N225" s="26"/>
      <c r="R225" s="26"/>
      <c r="T225" s="26"/>
      <c r="U225" s="26"/>
    </row>
    <row r="226" spans="12:21" x14ac:dyDescent="0.25">
      <c r="L226" s="26"/>
      <c r="N226" s="26"/>
      <c r="R226" s="26"/>
      <c r="T226" s="26"/>
      <c r="U226" s="26"/>
    </row>
    <row r="227" spans="12:21" x14ac:dyDescent="0.25">
      <c r="L227" s="26"/>
      <c r="N227" s="26"/>
      <c r="R227" s="26"/>
      <c r="T227" s="26"/>
      <c r="U227" s="26"/>
    </row>
    <row r="228" spans="12:21" x14ac:dyDescent="0.25">
      <c r="L228" s="26"/>
      <c r="N228" s="26"/>
      <c r="R228" s="26"/>
      <c r="T228" s="26"/>
      <c r="U228" s="26"/>
    </row>
    <row r="229" spans="12:21" x14ac:dyDescent="0.25">
      <c r="L229" s="26"/>
      <c r="N229" s="26"/>
      <c r="R229" s="26"/>
      <c r="T229" s="26"/>
      <c r="U229" s="26"/>
    </row>
    <row r="230" spans="12:21" x14ac:dyDescent="0.25">
      <c r="L230" s="26"/>
      <c r="N230" s="26"/>
      <c r="R230" s="26"/>
      <c r="T230" s="26"/>
      <c r="U230" s="26"/>
    </row>
    <row r="231" spans="12:21" x14ac:dyDescent="0.25">
      <c r="L231" s="26"/>
      <c r="N231" s="26"/>
      <c r="R231" s="26"/>
      <c r="T231" s="26"/>
      <c r="U231" s="26"/>
    </row>
    <row r="232" spans="12:21" x14ac:dyDescent="0.25">
      <c r="L232" s="26"/>
      <c r="N232" s="26"/>
      <c r="R232" s="26"/>
      <c r="T232" s="26"/>
      <c r="U232" s="26"/>
    </row>
    <row r="233" spans="12:21" x14ac:dyDescent="0.25">
      <c r="L233" s="26"/>
      <c r="N233" s="26"/>
      <c r="R233" s="26"/>
      <c r="T233" s="26"/>
      <c r="U233" s="26"/>
    </row>
    <row r="234" spans="12:21" x14ac:dyDescent="0.25">
      <c r="L234" s="26"/>
      <c r="N234" s="26"/>
      <c r="R234" s="26"/>
      <c r="T234" s="26"/>
      <c r="U234" s="26"/>
    </row>
    <row r="235" spans="12:21" x14ac:dyDescent="0.25">
      <c r="L235" s="26"/>
      <c r="N235" s="26"/>
      <c r="R235" s="26"/>
      <c r="T235" s="26"/>
      <c r="U235" s="26"/>
    </row>
    <row r="236" spans="12:21" x14ac:dyDescent="0.25">
      <c r="L236" s="26"/>
      <c r="N236" s="26"/>
      <c r="R236" s="26"/>
      <c r="T236" s="26"/>
      <c r="U236" s="26"/>
    </row>
    <row r="237" spans="12:21" x14ac:dyDescent="0.25">
      <c r="L237" s="26"/>
      <c r="N237" s="26"/>
      <c r="R237" s="26"/>
      <c r="T237" s="26"/>
      <c r="U237" s="26"/>
    </row>
    <row r="238" spans="12:21" x14ac:dyDescent="0.25">
      <c r="L238" s="26"/>
      <c r="N238" s="26"/>
      <c r="R238" s="26"/>
      <c r="T238" s="26"/>
      <c r="U238" s="26"/>
    </row>
    <row r="239" spans="12:21" x14ac:dyDescent="0.25">
      <c r="L239" s="26"/>
      <c r="N239" s="26"/>
      <c r="R239" s="26"/>
      <c r="T239" s="26"/>
      <c r="U239" s="26"/>
    </row>
    <row r="240" spans="12:21" x14ac:dyDescent="0.25">
      <c r="L240" s="26"/>
      <c r="N240" s="26"/>
      <c r="R240" s="26"/>
      <c r="T240" s="26"/>
      <c r="U240" s="26"/>
    </row>
    <row r="241" spans="12:21" x14ac:dyDescent="0.25">
      <c r="L241" s="26"/>
      <c r="N241" s="26"/>
      <c r="R241" s="26"/>
      <c r="T241" s="26"/>
      <c r="U241" s="26"/>
    </row>
    <row r="242" spans="12:21" x14ac:dyDescent="0.25">
      <c r="L242" s="26"/>
      <c r="N242" s="26"/>
      <c r="R242" s="26"/>
      <c r="T242" s="26"/>
      <c r="U242" s="26"/>
    </row>
    <row r="243" spans="12:21" x14ac:dyDescent="0.25">
      <c r="L243" s="26"/>
      <c r="N243" s="26"/>
      <c r="R243" s="26"/>
      <c r="T243" s="26"/>
      <c r="U243" s="26"/>
    </row>
    <row r="244" spans="12:21" x14ac:dyDescent="0.25">
      <c r="L244" s="26"/>
      <c r="N244" s="26"/>
      <c r="R244" s="26"/>
      <c r="T244" s="26"/>
      <c r="U244" s="26"/>
    </row>
    <row r="245" spans="12:21" x14ac:dyDescent="0.25">
      <c r="L245" s="26"/>
      <c r="N245" s="26"/>
      <c r="R245" s="26"/>
      <c r="T245" s="26"/>
      <c r="U245" s="26"/>
    </row>
    <row r="246" spans="12:21" x14ac:dyDescent="0.25">
      <c r="L246" s="26"/>
      <c r="N246" s="26"/>
      <c r="R246" s="26"/>
      <c r="T246" s="26"/>
      <c r="U246" s="26"/>
    </row>
    <row r="247" spans="12:21" x14ac:dyDescent="0.25">
      <c r="L247" s="26"/>
      <c r="N247" s="26"/>
      <c r="R247" s="26"/>
      <c r="T247" s="26"/>
      <c r="U247" s="26"/>
    </row>
    <row r="248" spans="12:21" x14ac:dyDescent="0.25">
      <c r="L248" s="26"/>
      <c r="N248" s="26"/>
      <c r="R248" s="26"/>
      <c r="T248" s="26"/>
      <c r="U248" s="26"/>
    </row>
    <row r="249" spans="12:21" x14ac:dyDescent="0.25">
      <c r="L249" s="26"/>
      <c r="N249" s="26"/>
      <c r="R249" s="26"/>
      <c r="T249" s="26"/>
      <c r="U249" s="26"/>
    </row>
    <row r="250" spans="12:21" x14ac:dyDescent="0.25">
      <c r="L250" s="26"/>
      <c r="N250" s="26"/>
      <c r="R250" s="26"/>
      <c r="T250" s="26"/>
      <c r="U250" s="26"/>
    </row>
    <row r="251" spans="12:21" x14ac:dyDescent="0.25">
      <c r="L251" s="26"/>
      <c r="N251" s="26"/>
      <c r="R251" s="26"/>
      <c r="T251" s="26"/>
      <c r="U251" s="26"/>
    </row>
    <row r="252" spans="12:21" x14ac:dyDescent="0.25">
      <c r="L252" s="26"/>
      <c r="N252" s="26"/>
      <c r="R252" s="26"/>
      <c r="T252" s="26"/>
      <c r="U252" s="26"/>
    </row>
    <row r="253" spans="12:21" x14ac:dyDescent="0.25">
      <c r="L253" s="26"/>
      <c r="N253" s="26"/>
      <c r="R253" s="26"/>
      <c r="T253" s="26"/>
      <c r="U253" s="26"/>
    </row>
    <row r="254" spans="12:21" x14ac:dyDescent="0.25">
      <c r="L254" s="26"/>
      <c r="N254" s="26"/>
      <c r="R254" s="26"/>
      <c r="T254" s="26"/>
      <c r="U254" s="26"/>
    </row>
    <row r="255" spans="12:21" x14ac:dyDescent="0.25">
      <c r="L255" s="26"/>
      <c r="N255" s="26"/>
      <c r="R255" s="26"/>
      <c r="T255" s="26"/>
      <c r="U255" s="26"/>
    </row>
    <row r="256" spans="12:21" x14ac:dyDescent="0.25">
      <c r="L256" s="26"/>
      <c r="N256" s="26"/>
      <c r="R256" s="26"/>
      <c r="T256" s="26"/>
      <c r="U256" s="26"/>
    </row>
    <row r="257" spans="12:21" x14ac:dyDescent="0.25">
      <c r="L257" s="26"/>
      <c r="N257" s="26"/>
      <c r="R257" s="26"/>
      <c r="T257" s="26"/>
      <c r="U257" s="26"/>
    </row>
    <row r="258" spans="12:21" x14ac:dyDescent="0.25">
      <c r="L258" s="26"/>
      <c r="N258" s="26"/>
      <c r="R258" s="26"/>
      <c r="T258" s="26"/>
      <c r="U258" s="26"/>
    </row>
    <row r="259" spans="12:21" x14ac:dyDescent="0.25">
      <c r="L259" s="26"/>
      <c r="N259" s="26"/>
      <c r="R259" s="26"/>
      <c r="T259" s="26"/>
      <c r="U259" s="26"/>
    </row>
    <row r="260" spans="12:21" x14ac:dyDescent="0.25">
      <c r="L260" s="26"/>
      <c r="N260" s="26"/>
      <c r="R260" s="26"/>
      <c r="T260" s="26"/>
      <c r="U260" s="26"/>
    </row>
    <row r="261" spans="12:21" x14ac:dyDescent="0.25">
      <c r="L261" s="26"/>
      <c r="N261" s="26"/>
      <c r="R261" s="26"/>
      <c r="T261" s="26"/>
      <c r="U261" s="26"/>
    </row>
    <row r="262" spans="12:21" x14ac:dyDescent="0.25">
      <c r="L262" s="26"/>
      <c r="N262" s="26"/>
      <c r="R262" s="26"/>
      <c r="T262" s="26"/>
      <c r="U262" s="26"/>
    </row>
    <row r="263" spans="12:21" x14ac:dyDescent="0.25">
      <c r="L263" s="26"/>
      <c r="N263" s="26"/>
      <c r="R263" s="26"/>
      <c r="T263" s="26"/>
      <c r="U263" s="26"/>
    </row>
    <row r="264" spans="12:21" x14ac:dyDescent="0.25">
      <c r="L264" s="26"/>
      <c r="N264" s="26"/>
      <c r="R264" s="26"/>
      <c r="T264" s="26"/>
      <c r="U264" s="26"/>
    </row>
    <row r="265" spans="12:21" x14ac:dyDescent="0.25">
      <c r="L265" s="26"/>
      <c r="N265" s="26"/>
      <c r="R265" s="26"/>
      <c r="T265" s="26"/>
      <c r="U265" s="26"/>
    </row>
    <row r="266" spans="12:21" x14ac:dyDescent="0.25">
      <c r="L266" s="26"/>
      <c r="N266" s="26"/>
      <c r="R266" s="26"/>
      <c r="T266" s="26"/>
      <c r="U266" s="26"/>
    </row>
    <row r="267" spans="12:21" x14ac:dyDescent="0.25">
      <c r="L267" s="26"/>
      <c r="N267" s="26"/>
      <c r="R267" s="26"/>
      <c r="T267" s="26"/>
      <c r="U267" s="26"/>
    </row>
    <row r="268" spans="12:21" x14ac:dyDescent="0.25">
      <c r="L268" s="26"/>
      <c r="N268" s="26"/>
      <c r="R268" s="26"/>
      <c r="T268" s="26"/>
      <c r="U268" s="26"/>
    </row>
    <row r="269" spans="12:21" x14ac:dyDescent="0.25">
      <c r="L269" s="26"/>
      <c r="N269" s="26"/>
      <c r="R269" s="26"/>
      <c r="T269" s="26"/>
      <c r="U269" s="26"/>
    </row>
    <row r="270" spans="12:21" x14ac:dyDescent="0.25">
      <c r="L270" s="26"/>
      <c r="N270" s="26"/>
      <c r="R270" s="26"/>
      <c r="T270" s="26"/>
      <c r="U270" s="26"/>
    </row>
    <row r="271" spans="12:21" x14ac:dyDescent="0.25">
      <c r="L271" s="26"/>
      <c r="N271" s="26"/>
      <c r="R271" s="26"/>
      <c r="T271" s="26"/>
      <c r="U271" s="26"/>
    </row>
    <row r="272" spans="12:21" x14ac:dyDescent="0.25">
      <c r="L272" s="26"/>
      <c r="N272" s="26"/>
      <c r="R272" s="26"/>
      <c r="T272" s="26"/>
      <c r="U272" s="26"/>
    </row>
    <row r="273" spans="12:21" x14ac:dyDescent="0.25">
      <c r="L273" s="26"/>
      <c r="N273" s="26"/>
      <c r="R273" s="26"/>
      <c r="T273" s="26"/>
      <c r="U273" s="26"/>
    </row>
    <row r="274" spans="12:21" x14ac:dyDescent="0.25">
      <c r="L274" s="26"/>
      <c r="N274" s="26"/>
      <c r="R274" s="26"/>
      <c r="T274" s="26"/>
      <c r="U274" s="26"/>
    </row>
    <row r="275" spans="12:21" x14ac:dyDescent="0.25">
      <c r="L275" s="26"/>
      <c r="N275" s="26"/>
      <c r="R275" s="26"/>
      <c r="T275" s="26"/>
      <c r="U275" s="26"/>
    </row>
    <row r="276" spans="12:21" x14ac:dyDescent="0.25">
      <c r="L276" s="26"/>
      <c r="N276" s="26"/>
      <c r="R276" s="26"/>
      <c r="T276" s="26"/>
      <c r="U276" s="26"/>
    </row>
    <row r="277" spans="12:21" x14ac:dyDescent="0.25">
      <c r="L277" s="26"/>
      <c r="N277" s="26"/>
      <c r="R277" s="26"/>
      <c r="T277" s="26"/>
      <c r="U277" s="26"/>
    </row>
    <row r="278" spans="12:21" x14ac:dyDescent="0.25">
      <c r="L278" s="26"/>
      <c r="N278" s="26"/>
      <c r="R278" s="26"/>
      <c r="T278" s="26"/>
      <c r="U278" s="26"/>
    </row>
    <row r="279" spans="12:21" x14ac:dyDescent="0.25">
      <c r="L279" s="26"/>
      <c r="N279" s="26"/>
      <c r="R279" s="26"/>
      <c r="T279" s="26"/>
      <c r="U279" s="26"/>
    </row>
    <row r="280" spans="12:21" x14ac:dyDescent="0.25">
      <c r="L280" s="26"/>
      <c r="N280" s="26"/>
      <c r="R280" s="26"/>
      <c r="T280" s="26"/>
      <c r="U280" s="26"/>
    </row>
    <row r="281" spans="12:21" x14ac:dyDescent="0.25">
      <c r="L281" s="26"/>
      <c r="N281" s="26"/>
      <c r="R281" s="26"/>
      <c r="T281" s="26"/>
      <c r="U281" s="26"/>
    </row>
    <row r="282" spans="12:21" x14ac:dyDescent="0.25">
      <c r="L282" s="26"/>
      <c r="N282" s="26"/>
      <c r="R282" s="26"/>
      <c r="T282" s="26"/>
      <c r="U282" s="26"/>
    </row>
    <row r="283" spans="12:21" x14ac:dyDescent="0.25">
      <c r="L283" s="26"/>
      <c r="N283" s="26"/>
      <c r="R283" s="26"/>
      <c r="T283" s="26"/>
      <c r="U283" s="26"/>
    </row>
    <row r="284" spans="12:21" x14ac:dyDescent="0.25">
      <c r="L284" s="26"/>
      <c r="N284" s="26"/>
      <c r="R284" s="26"/>
      <c r="T284" s="26"/>
      <c r="U284" s="26"/>
    </row>
    <row r="285" spans="12:21" x14ac:dyDescent="0.25">
      <c r="L285" s="26"/>
      <c r="N285" s="26"/>
      <c r="R285" s="26"/>
      <c r="T285" s="26"/>
      <c r="U285" s="26"/>
    </row>
    <row r="286" spans="12:21" x14ac:dyDescent="0.25">
      <c r="L286" s="26"/>
      <c r="N286" s="26"/>
      <c r="R286" s="26"/>
      <c r="T286" s="26"/>
      <c r="U286" s="26"/>
    </row>
    <row r="287" spans="12:21" x14ac:dyDescent="0.25">
      <c r="L287" s="26"/>
      <c r="N287" s="26"/>
      <c r="R287" s="26"/>
      <c r="T287" s="26"/>
      <c r="U287" s="26"/>
    </row>
    <row r="288" spans="12:21" x14ac:dyDescent="0.25">
      <c r="L288" s="26"/>
      <c r="N288" s="26"/>
      <c r="R288" s="26"/>
      <c r="T288" s="26"/>
      <c r="U288" s="26"/>
    </row>
    <row r="289" spans="12:21" x14ac:dyDescent="0.25">
      <c r="L289" s="26"/>
      <c r="N289" s="26"/>
      <c r="R289" s="26"/>
      <c r="T289" s="26"/>
      <c r="U289" s="26"/>
    </row>
    <row r="290" spans="12:21" x14ac:dyDescent="0.25">
      <c r="L290" s="26"/>
      <c r="N290" s="26"/>
      <c r="R290" s="26"/>
      <c r="T290" s="26"/>
      <c r="U290" s="26"/>
    </row>
    <row r="291" spans="12:21" x14ac:dyDescent="0.25">
      <c r="L291" s="26"/>
      <c r="N291" s="26"/>
      <c r="R291" s="26"/>
      <c r="T291" s="26"/>
      <c r="U291" s="26"/>
    </row>
    <row r="292" spans="12:21" x14ac:dyDescent="0.25">
      <c r="L292" s="26"/>
      <c r="N292" s="26"/>
      <c r="R292" s="26"/>
      <c r="T292" s="26"/>
      <c r="U292" s="26"/>
    </row>
    <row r="293" spans="12:21" x14ac:dyDescent="0.25">
      <c r="L293" s="26"/>
      <c r="N293" s="26"/>
      <c r="R293" s="26"/>
      <c r="T293" s="26"/>
      <c r="U293" s="26"/>
    </row>
    <row r="294" spans="12:21" x14ac:dyDescent="0.25">
      <c r="L294" s="26"/>
      <c r="N294" s="26"/>
      <c r="R294" s="26"/>
      <c r="T294" s="26"/>
      <c r="U294" s="26"/>
    </row>
    <row r="295" spans="12:21" x14ac:dyDescent="0.25">
      <c r="L295" s="26"/>
      <c r="N295" s="26"/>
      <c r="R295" s="26"/>
      <c r="T295" s="26"/>
      <c r="U295" s="26"/>
    </row>
    <row r="296" spans="12:21" x14ac:dyDescent="0.25">
      <c r="L296" s="26"/>
      <c r="N296" s="26"/>
      <c r="R296" s="26"/>
      <c r="T296" s="26"/>
      <c r="U296" s="26"/>
    </row>
    <row r="297" spans="12:21" x14ac:dyDescent="0.25">
      <c r="L297" s="26"/>
      <c r="N297" s="26"/>
      <c r="R297" s="26"/>
      <c r="T297" s="26"/>
      <c r="U297" s="26"/>
    </row>
    <row r="298" spans="12:21" x14ac:dyDescent="0.25">
      <c r="L298" s="26"/>
      <c r="N298" s="26"/>
      <c r="R298" s="26"/>
      <c r="T298" s="26"/>
      <c r="U298" s="26"/>
    </row>
    <row r="299" spans="12:21" x14ac:dyDescent="0.25">
      <c r="L299" s="26"/>
      <c r="N299" s="26"/>
      <c r="R299" s="26"/>
      <c r="T299" s="26"/>
      <c r="U299" s="26"/>
    </row>
    <row r="300" spans="12:21" x14ac:dyDescent="0.25">
      <c r="L300" s="26"/>
      <c r="N300" s="26"/>
      <c r="R300" s="26"/>
      <c r="T300" s="26"/>
      <c r="U300" s="26"/>
    </row>
    <row r="301" spans="12:21" x14ac:dyDescent="0.25">
      <c r="L301" s="26"/>
      <c r="N301" s="26"/>
      <c r="R301" s="26"/>
      <c r="T301" s="26"/>
      <c r="U301" s="26"/>
    </row>
    <row r="302" spans="12:21" x14ac:dyDescent="0.25">
      <c r="L302" s="26"/>
      <c r="N302" s="26"/>
      <c r="R302" s="26"/>
      <c r="T302" s="26"/>
      <c r="U302" s="26"/>
    </row>
    <row r="303" spans="12:21" x14ac:dyDescent="0.25">
      <c r="L303" s="26"/>
      <c r="N303" s="26"/>
      <c r="R303" s="26"/>
      <c r="T303" s="26"/>
      <c r="U303" s="26"/>
    </row>
    <row r="304" spans="12:21" x14ac:dyDescent="0.25">
      <c r="L304" s="26"/>
      <c r="N304" s="26"/>
      <c r="R304" s="26"/>
      <c r="T304" s="26"/>
      <c r="U304" s="26"/>
    </row>
    <row r="305" spans="12:21" x14ac:dyDescent="0.25">
      <c r="L305" s="26"/>
      <c r="N305" s="26"/>
      <c r="R305" s="26"/>
      <c r="T305" s="26"/>
      <c r="U305" s="26"/>
    </row>
    <row r="306" spans="12:21" x14ac:dyDescent="0.25">
      <c r="L306" s="26"/>
      <c r="N306" s="26"/>
      <c r="R306" s="26"/>
      <c r="T306" s="26"/>
      <c r="U306" s="26"/>
    </row>
    <row r="307" spans="12:21" x14ac:dyDescent="0.25">
      <c r="L307" s="26"/>
      <c r="N307" s="26"/>
      <c r="R307" s="26"/>
      <c r="T307" s="26"/>
      <c r="U307" s="26"/>
    </row>
    <row r="308" spans="12:21" x14ac:dyDescent="0.25">
      <c r="L308" s="26"/>
      <c r="N308" s="26"/>
      <c r="R308" s="26"/>
      <c r="T308" s="26"/>
      <c r="U308" s="26"/>
    </row>
    <row r="309" spans="12:21" x14ac:dyDescent="0.25">
      <c r="L309" s="26"/>
      <c r="N309" s="26"/>
      <c r="R309" s="26"/>
      <c r="T309" s="26"/>
      <c r="U309" s="26"/>
    </row>
    <row r="310" spans="12:21" x14ac:dyDescent="0.25">
      <c r="L310" s="26"/>
      <c r="N310" s="26"/>
      <c r="R310" s="26"/>
      <c r="T310" s="26"/>
      <c r="U310" s="26"/>
    </row>
    <row r="311" spans="12:21" x14ac:dyDescent="0.25">
      <c r="L311" s="26"/>
      <c r="N311" s="26"/>
      <c r="R311" s="26"/>
      <c r="T311" s="26"/>
      <c r="U311" s="26"/>
    </row>
    <row r="312" spans="12:21" x14ac:dyDescent="0.25">
      <c r="L312" s="26"/>
      <c r="N312" s="26"/>
      <c r="R312" s="26"/>
      <c r="T312" s="26"/>
      <c r="U312" s="26"/>
    </row>
    <row r="313" spans="12:21" x14ac:dyDescent="0.25">
      <c r="L313" s="26"/>
      <c r="N313" s="26"/>
      <c r="R313" s="26"/>
      <c r="T313" s="26"/>
      <c r="U313" s="26"/>
    </row>
    <row r="314" spans="12:21" x14ac:dyDescent="0.25">
      <c r="L314" s="26"/>
      <c r="N314" s="26"/>
      <c r="R314" s="26"/>
      <c r="T314" s="26"/>
      <c r="U314" s="26"/>
    </row>
    <row r="315" spans="12:21" x14ac:dyDescent="0.25">
      <c r="L315" s="26"/>
      <c r="N315" s="26"/>
      <c r="R315" s="26"/>
      <c r="T315" s="26"/>
      <c r="U315" s="26"/>
    </row>
    <row r="316" spans="12:21" x14ac:dyDescent="0.25">
      <c r="L316" s="26"/>
      <c r="N316" s="26"/>
      <c r="R316" s="26"/>
      <c r="T316" s="26"/>
      <c r="U316" s="26"/>
    </row>
    <row r="317" spans="12:21" x14ac:dyDescent="0.25">
      <c r="L317" s="26"/>
      <c r="N317" s="26"/>
      <c r="R317" s="26"/>
      <c r="T317" s="26"/>
      <c r="U317" s="26"/>
    </row>
    <row r="318" spans="12:21" x14ac:dyDescent="0.25">
      <c r="L318" s="26"/>
      <c r="N318" s="26"/>
      <c r="R318" s="26"/>
      <c r="T318" s="26"/>
      <c r="U318" s="26"/>
    </row>
    <row r="319" spans="12:21" x14ac:dyDescent="0.25">
      <c r="L319" s="26"/>
      <c r="N319" s="26"/>
      <c r="R319" s="26"/>
      <c r="T319" s="26"/>
      <c r="U319" s="26"/>
    </row>
    <row r="320" spans="12:21" x14ac:dyDescent="0.25">
      <c r="L320" s="26"/>
      <c r="N320" s="26"/>
      <c r="R320" s="26"/>
      <c r="T320" s="26"/>
      <c r="U320" s="26"/>
    </row>
    <row r="321" spans="12:21" x14ac:dyDescent="0.25">
      <c r="L321" s="26"/>
      <c r="N321" s="26"/>
      <c r="R321" s="26"/>
      <c r="T321" s="26"/>
      <c r="U321" s="26"/>
    </row>
    <row r="322" spans="12:21" x14ac:dyDescent="0.25">
      <c r="L322" s="26"/>
      <c r="N322" s="26"/>
      <c r="R322" s="26"/>
      <c r="T322" s="26"/>
      <c r="U322" s="26"/>
    </row>
    <row r="323" spans="12:21" x14ac:dyDescent="0.25">
      <c r="L323" s="26"/>
      <c r="N323" s="26"/>
      <c r="R323" s="26"/>
      <c r="T323" s="26"/>
      <c r="U323" s="26"/>
    </row>
    <row r="324" spans="12:21" x14ac:dyDescent="0.25">
      <c r="L324" s="26"/>
      <c r="N324" s="26"/>
      <c r="R324" s="26"/>
      <c r="T324" s="26"/>
      <c r="U324" s="26"/>
    </row>
    <row r="325" spans="12:21" x14ac:dyDescent="0.25">
      <c r="L325" s="26"/>
      <c r="N325" s="26"/>
      <c r="R325" s="26"/>
      <c r="T325" s="26"/>
      <c r="U325" s="26"/>
    </row>
    <row r="326" spans="12:21" x14ac:dyDescent="0.25">
      <c r="L326" s="26"/>
      <c r="N326" s="26"/>
      <c r="R326" s="26"/>
      <c r="T326" s="26"/>
      <c r="U326" s="26"/>
    </row>
    <row r="327" spans="12:21" x14ac:dyDescent="0.25">
      <c r="L327" s="26"/>
      <c r="N327" s="26"/>
      <c r="R327" s="26"/>
      <c r="T327" s="26"/>
      <c r="U327" s="26"/>
    </row>
    <row r="328" spans="12:21" x14ac:dyDescent="0.25">
      <c r="L328" s="26"/>
      <c r="N328" s="26"/>
      <c r="R328" s="26"/>
      <c r="T328" s="26"/>
      <c r="U328" s="26"/>
    </row>
    <row r="329" spans="12:21" x14ac:dyDescent="0.25">
      <c r="L329" s="26"/>
      <c r="N329" s="26"/>
      <c r="R329" s="26"/>
      <c r="T329" s="26"/>
      <c r="U329" s="26"/>
    </row>
    <row r="330" spans="12:21" x14ac:dyDescent="0.25">
      <c r="L330" s="26"/>
      <c r="N330" s="26"/>
      <c r="R330" s="26"/>
      <c r="T330" s="26"/>
      <c r="U330" s="26"/>
    </row>
    <row r="331" spans="12:21" x14ac:dyDescent="0.25">
      <c r="L331" s="26"/>
      <c r="N331" s="26"/>
      <c r="R331" s="26"/>
      <c r="T331" s="26"/>
      <c r="U331" s="26"/>
    </row>
    <row r="332" spans="12:21" x14ac:dyDescent="0.25">
      <c r="L332" s="26"/>
      <c r="N332" s="26"/>
      <c r="R332" s="26"/>
      <c r="T332" s="26"/>
      <c r="U332" s="26"/>
    </row>
    <row r="333" spans="12:21" x14ac:dyDescent="0.25">
      <c r="L333" s="26"/>
      <c r="N333" s="26"/>
      <c r="R333" s="26"/>
      <c r="T333" s="26"/>
      <c r="U333" s="26"/>
    </row>
    <row r="334" spans="12:21" x14ac:dyDescent="0.25">
      <c r="L334" s="26"/>
      <c r="N334" s="26"/>
      <c r="R334" s="26"/>
      <c r="T334" s="26"/>
      <c r="U334" s="26"/>
    </row>
    <row r="335" spans="12:21" x14ac:dyDescent="0.25">
      <c r="L335" s="26"/>
      <c r="N335" s="26"/>
      <c r="R335" s="26"/>
      <c r="T335" s="26"/>
      <c r="U335" s="26"/>
    </row>
    <row r="336" spans="12:21" x14ac:dyDescent="0.25">
      <c r="L336" s="26"/>
      <c r="N336" s="26"/>
      <c r="R336" s="26"/>
      <c r="T336" s="26"/>
      <c r="U336" s="26"/>
    </row>
    <row r="337" spans="12:21" x14ac:dyDescent="0.25">
      <c r="L337" s="26"/>
      <c r="N337" s="26"/>
      <c r="R337" s="26"/>
      <c r="T337" s="26"/>
      <c r="U337" s="26"/>
    </row>
    <row r="338" spans="12:21" x14ac:dyDescent="0.25">
      <c r="L338" s="26"/>
      <c r="N338" s="26"/>
      <c r="R338" s="26"/>
      <c r="T338" s="26"/>
      <c r="U338" s="26"/>
    </row>
    <row r="339" spans="12:21" x14ac:dyDescent="0.25">
      <c r="L339" s="26"/>
      <c r="N339" s="26"/>
      <c r="R339" s="26"/>
      <c r="T339" s="26"/>
      <c r="U339" s="26"/>
    </row>
    <row r="340" spans="12:21" x14ac:dyDescent="0.25">
      <c r="L340" s="26"/>
      <c r="N340" s="26"/>
      <c r="R340" s="26"/>
      <c r="T340" s="26"/>
      <c r="U340" s="26"/>
    </row>
    <row r="341" spans="12:21" x14ac:dyDescent="0.25">
      <c r="L341" s="26"/>
      <c r="N341" s="26"/>
      <c r="R341" s="26"/>
      <c r="T341" s="26"/>
      <c r="U341" s="26"/>
    </row>
    <row r="342" spans="12:21" x14ac:dyDescent="0.25">
      <c r="L342" s="26"/>
      <c r="N342" s="26"/>
      <c r="R342" s="26"/>
      <c r="T342" s="26"/>
      <c r="U342" s="26"/>
    </row>
    <row r="343" spans="12:21" x14ac:dyDescent="0.25">
      <c r="L343" s="26"/>
      <c r="N343" s="26"/>
      <c r="R343" s="26"/>
      <c r="T343" s="26"/>
      <c r="U343" s="26"/>
    </row>
    <row r="344" spans="12:21" x14ac:dyDescent="0.25">
      <c r="L344" s="26"/>
      <c r="N344" s="26"/>
      <c r="R344" s="26"/>
      <c r="T344" s="26"/>
      <c r="U344" s="26"/>
    </row>
    <row r="345" spans="12:21" x14ac:dyDescent="0.25">
      <c r="L345" s="26"/>
      <c r="N345" s="26"/>
      <c r="R345" s="26"/>
      <c r="T345" s="26"/>
      <c r="U345" s="26"/>
    </row>
    <row r="346" spans="12:21" x14ac:dyDescent="0.25">
      <c r="L346" s="26"/>
      <c r="N346" s="26"/>
      <c r="R346" s="26"/>
      <c r="T346" s="26"/>
      <c r="U346" s="26"/>
    </row>
    <row r="347" spans="12:21" x14ac:dyDescent="0.25">
      <c r="L347" s="26"/>
      <c r="N347" s="26"/>
      <c r="R347" s="26"/>
      <c r="T347" s="26"/>
      <c r="U347" s="26"/>
    </row>
    <row r="348" spans="12:21" x14ac:dyDescent="0.25">
      <c r="L348" s="26"/>
      <c r="N348" s="26"/>
      <c r="R348" s="26"/>
      <c r="T348" s="26"/>
      <c r="U348" s="26"/>
    </row>
    <row r="349" spans="12:21" x14ac:dyDescent="0.25">
      <c r="L349" s="26"/>
      <c r="N349" s="26"/>
      <c r="R349" s="26"/>
      <c r="T349" s="26"/>
      <c r="U349" s="26"/>
    </row>
    <row r="350" spans="12:21" x14ac:dyDescent="0.25">
      <c r="L350" s="26"/>
      <c r="N350" s="26"/>
      <c r="R350" s="26"/>
      <c r="T350" s="26"/>
      <c r="U350" s="26"/>
    </row>
    <row r="351" spans="12:21" x14ac:dyDescent="0.25">
      <c r="L351" s="26"/>
      <c r="N351" s="26"/>
      <c r="R351" s="26"/>
      <c r="T351" s="26"/>
      <c r="U351" s="26"/>
    </row>
    <row r="352" spans="12:21" x14ac:dyDescent="0.25">
      <c r="L352" s="26"/>
      <c r="N352" s="26"/>
      <c r="R352" s="26"/>
      <c r="T352" s="26"/>
      <c r="U352" s="26"/>
    </row>
    <row r="353" spans="12:21" x14ac:dyDescent="0.25">
      <c r="L353" s="26"/>
      <c r="N353" s="26"/>
      <c r="R353" s="26"/>
      <c r="T353" s="26"/>
      <c r="U353" s="26"/>
    </row>
    <row r="354" spans="12:21" x14ac:dyDescent="0.25">
      <c r="L354" s="26"/>
      <c r="N354" s="26"/>
      <c r="R354" s="26"/>
      <c r="T354" s="26"/>
      <c r="U354" s="26"/>
    </row>
    <row r="355" spans="12:21" x14ac:dyDescent="0.25">
      <c r="L355" s="26"/>
      <c r="N355" s="26"/>
      <c r="R355" s="26"/>
      <c r="T355" s="26"/>
      <c r="U355" s="26"/>
    </row>
    <row r="356" spans="12:21" x14ac:dyDescent="0.25">
      <c r="L356" s="26"/>
      <c r="N356" s="26"/>
      <c r="R356" s="26"/>
      <c r="T356" s="26"/>
      <c r="U356" s="26"/>
    </row>
    <row r="357" spans="12:21" x14ac:dyDescent="0.25">
      <c r="L357" s="26"/>
      <c r="N357" s="26"/>
      <c r="R357" s="26"/>
      <c r="T357" s="26"/>
      <c r="U357" s="26"/>
    </row>
    <row r="358" spans="12:21" x14ac:dyDescent="0.25">
      <c r="L358" s="26"/>
      <c r="N358" s="26"/>
      <c r="R358" s="26"/>
      <c r="T358" s="26"/>
      <c r="U358" s="26"/>
    </row>
    <row r="359" spans="12:21" x14ac:dyDescent="0.25">
      <c r="L359" s="26"/>
      <c r="N359" s="26"/>
      <c r="R359" s="26"/>
      <c r="T359" s="26"/>
      <c r="U359" s="26"/>
    </row>
    <row r="360" spans="12:21" x14ac:dyDescent="0.25">
      <c r="L360" s="26"/>
      <c r="N360" s="26"/>
      <c r="R360" s="26"/>
      <c r="T360" s="26"/>
      <c r="U360" s="26"/>
    </row>
    <row r="361" spans="12:21" x14ac:dyDescent="0.25">
      <c r="L361" s="26"/>
      <c r="N361" s="26"/>
      <c r="R361" s="26"/>
      <c r="T361" s="26"/>
      <c r="U361" s="26"/>
    </row>
    <row r="362" spans="12:21" x14ac:dyDescent="0.25">
      <c r="L362" s="26"/>
      <c r="N362" s="26"/>
      <c r="R362" s="26"/>
      <c r="T362" s="26"/>
      <c r="U362" s="26"/>
    </row>
    <row r="363" spans="12:21" x14ac:dyDescent="0.25">
      <c r="L363" s="26"/>
      <c r="N363" s="26"/>
      <c r="R363" s="26"/>
      <c r="T363" s="26"/>
      <c r="U363" s="26"/>
    </row>
    <row r="364" spans="12:21" x14ac:dyDescent="0.25">
      <c r="L364" s="26"/>
      <c r="N364" s="26"/>
      <c r="R364" s="26"/>
      <c r="T364" s="26"/>
      <c r="U364" s="26"/>
    </row>
    <row r="365" spans="12:21" x14ac:dyDescent="0.25">
      <c r="L365" s="26"/>
      <c r="N365" s="26"/>
      <c r="R365" s="26"/>
      <c r="T365" s="26"/>
      <c r="U365" s="26"/>
    </row>
    <row r="366" spans="12:21" x14ac:dyDescent="0.25">
      <c r="L366" s="26"/>
      <c r="N366" s="26"/>
      <c r="R366" s="26"/>
      <c r="T366" s="26"/>
      <c r="U366" s="26"/>
    </row>
    <row r="367" spans="12:21" x14ac:dyDescent="0.25">
      <c r="L367" s="26"/>
      <c r="N367" s="26"/>
      <c r="R367" s="26"/>
      <c r="T367" s="26"/>
      <c r="U367" s="26"/>
    </row>
    <row r="368" spans="12:21" x14ac:dyDescent="0.25">
      <c r="L368" s="26"/>
      <c r="N368" s="26"/>
      <c r="R368" s="26"/>
      <c r="T368" s="26"/>
      <c r="U368" s="26"/>
    </row>
    <row r="369" spans="12:21" x14ac:dyDescent="0.25">
      <c r="L369" s="26"/>
      <c r="N369" s="26"/>
      <c r="R369" s="26"/>
      <c r="T369" s="26"/>
      <c r="U369" s="26"/>
    </row>
    <row r="370" spans="12:21" x14ac:dyDescent="0.25">
      <c r="L370" s="26"/>
      <c r="N370" s="26"/>
      <c r="R370" s="26"/>
      <c r="T370" s="26"/>
      <c r="U370" s="26"/>
    </row>
    <row r="371" spans="12:21" x14ac:dyDescent="0.25">
      <c r="L371" s="26"/>
      <c r="N371" s="26"/>
      <c r="R371" s="26"/>
      <c r="T371" s="26"/>
      <c r="U371" s="26"/>
    </row>
    <row r="372" spans="12:21" x14ac:dyDescent="0.25">
      <c r="L372" s="26"/>
      <c r="N372" s="26"/>
      <c r="R372" s="26"/>
      <c r="T372" s="26"/>
      <c r="U372" s="26"/>
    </row>
    <row r="373" spans="12:21" x14ac:dyDescent="0.25">
      <c r="L373" s="26"/>
      <c r="N373" s="26"/>
      <c r="R373" s="26"/>
      <c r="T373" s="26"/>
      <c r="U373" s="26"/>
    </row>
    <row r="374" spans="12:21" x14ac:dyDescent="0.25">
      <c r="L374" s="26"/>
      <c r="N374" s="26"/>
      <c r="R374" s="26"/>
      <c r="T374" s="26"/>
      <c r="U374" s="26"/>
    </row>
    <row r="375" spans="12:21" x14ac:dyDescent="0.25">
      <c r="L375" s="26"/>
      <c r="N375" s="26"/>
      <c r="R375" s="26"/>
      <c r="T375" s="26"/>
      <c r="U375" s="26"/>
    </row>
    <row r="376" spans="12:21" x14ac:dyDescent="0.25">
      <c r="L376" s="26"/>
      <c r="N376" s="26"/>
      <c r="R376" s="26"/>
      <c r="T376" s="26"/>
      <c r="U376" s="26"/>
    </row>
    <row r="377" spans="12:21" x14ac:dyDescent="0.25">
      <c r="L377" s="26"/>
      <c r="N377" s="26"/>
      <c r="R377" s="26"/>
      <c r="T377" s="26"/>
      <c r="U377" s="26"/>
    </row>
    <row r="378" spans="12:21" x14ac:dyDescent="0.25">
      <c r="L378" s="26"/>
      <c r="N378" s="26"/>
      <c r="R378" s="26"/>
      <c r="T378" s="26"/>
      <c r="U378" s="26"/>
    </row>
    <row r="379" spans="12:21" x14ac:dyDescent="0.25">
      <c r="L379" s="26"/>
      <c r="N379" s="26"/>
      <c r="R379" s="26"/>
      <c r="T379" s="26"/>
      <c r="U379" s="26"/>
    </row>
    <row r="380" spans="12:21" x14ac:dyDescent="0.25">
      <c r="L380" s="26"/>
      <c r="N380" s="26"/>
      <c r="R380" s="26"/>
      <c r="T380" s="26"/>
      <c r="U380" s="26"/>
    </row>
    <row r="381" spans="12:21" x14ac:dyDescent="0.25">
      <c r="L381" s="26"/>
      <c r="N381" s="26"/>
      <c r="R381" s="26"/>
      <c r="T381" s="26"/>
      <c r="U381" s="26"/>
    </row>
    <row r="382" spans="12:21" x14ac:dyDescent="0.25">
      <c r="L382" s="26"/>
      <c r="N382" s="26"/>
      <c r="R382" s="26"/>
      <c r="T382" s="26"/>
      <c r="U382" s="26"/>
    </row>
    <row r="383" spans="12:21" x14ac:dyDescent="0.25">
      <c r="L383" s="26"/>
      <c r="N383" s="26"/>
      <c r="R383" s="26"/>
      <c r="T383" s="26"/>
      <c r="U383" s="26"/>
    </row>
    <row r="384" spans="12:21" x14ac:dyDescent="0.25">
      <c r="L384" s="26"/>
      <c r="N384" s="26"/>
      <c r="R384" s="26"/>
      <c r="T384" s="26"/>
      <c r="U384" s="26"/>
    </row>
    <row r="385" spans="12:21" x14ac:dyDescent="0.25">
      <c r="L385" s="26"/>
      <c r="N385" s="26"/>
      <c r="R385" s="26"/>
      <c r="T385" s="26"/>
      <c r="U385" s="26"/>
    </row>
    <row r="386" spans="12:21" x14ac:dyDescent="0.25">
      <c r="L386" s="26"/>
      <c r="N386" s="26"/>
      <c r="R386" s="26"/>
      <c r="T386" s="26"/>
      <c r="U386" s="26"/>
    </row>
    <row r="387" spans="12:21" x14ac:dyDescent="0.25">
      <c r="L387" s="26"/>
      <c r="N387" s="26"/>
      <c r="R387" s="26"/>
      <c r="T387" s="26"/>
      <c r="U387" s="26"/>
    </row>
    <row r="388" spans="12:21" x14ac:dyDescent="0.25">
      <c r="L388" s="26"/>
      <c r="N388" s="26"/>
      <c r="R388" s="26"/>
      <c r="T388" s="26"/>
      <c r="U388" s="26"/>
    </row>
    <row r="389" spans="12:21" x14ac:dyDescent="0.25">
      <c r="L389" s="26"/>
      <c r="N389" s="26"/>
      <c r="R389" s="26"/>
      <c r="T389" s="26"/>
      <c r="U389" s="26"/>
    </row>
    <row r="390" spans="12:21" x14ac:dyDescent="0.25">
      <c r="L390" s="26"/>
      <c r="N390" s="26"/>
      <c r="R390" s="26"/>
      <c r="T390" s="26"/>
      <c r="U390" s="26"/>
    </row>
    <row r="391" spans="12:21" x14ac:dyDescent="0.25">
      <c r="L391" s="26"/>
      <c r="N391" s="26"/>
      <c r="R391" s="26"/>
      <c r="T391" s="26"/>
      <c r="U391" s="26"/>
    </row>
    <row r="392" spans="12:21" x14ac:dyDescent="0.25">
      <c r="L392" s="26"/>
      <c r="N392" s="26"/>
      <c r="R392" s="26"/>
      <c r="T392" s="26"/>
      <c r="U392" s="26"/>
    </row>
    <row r="393" spans="12:21" x14ac:dyDescent="0.25">
      <c r="L393" s="26"/>
      <c r="N393" s="26"/>
      <c r="R393" s="26"/>
      <c r="T393" s="26"/>
      <c r="U393" s="26"/>
    </row>
    <row r="394" spans="12:21" x14ac:dyDescent="0.25">
      <c r="L394" s="26"/>
      <c r="N394" s="26"/>
      <c r="R394" s="26"/>
      <c r="T394" s="26"/>
      <c r="U394" s="26"/>
    </row>
    <row r="395" spans="12:21" x14ac:dyDescent="0.25">
      <c r="L395" s="26"/>
      <c r="N395" s="26"/>
      <c r="R395" s="26"/>
      <c r="T395" s="26"/>
      <c r="U395" s="26"/>
    </row>
    <row r="396" spans="12:21" x14ac:dyDescent="0.25">
      <c r="L396" s="26"/>
      <c r="N396" s="26"/>
      <c r="R396" s="26"/>
      <c r="T396" s="26"/>
      <c r="U396" s="26"/>
    </row>
    <row r="397" spans="12:21" x14ac:dyDescent="0.25">
      <c r="L397" s="26"/>
      <c r="N397" s="26"/>
      <c r="R397" s="26"/>
      <c r="T397" s="26"/>
      <c r="U397" s="26"/>
    </row>
    <row r="398" spans="12:21" x14ac:dyDescent="0.25">
      <c r="L398" s="26"/>
      <c r="N398" s="26"/>
      <c r="R398" s="26"/>
      <c r="T398" s="26"/>
      <c r="U398" s="26"/>
    </row>
    <row r="399" spans="12:21" x14ac:dyDescent="0.25">
      <c r="L399" s="26"/>
      <c r="N399" s="26"/>
      <c r="R399" s="26"/>
      <c r="T399" s="26"/>
      <c r="U399" s="26"/>
    </row>
    <row r="400" spans="12:21" x14ac:dyDescent="0.25">
      <c r="L400" s="26"/>
      <c r="N400" s="26"/>
      <c r="R400" s="26"/>
      <c r="T400" s="26"/>
      <c r="U400" s="26"/>
    </row>
    <row r="401" spans="12:21" x14ac:dyDescent="0.25">
      <c r="L401" s="26"/>
      <c r="N401" s="26"/>
      <c r="R401" s="26"/>
      <c r="T401" s="26"/>
      <c r="U401" s="26"/>
    </row>
    <row r="402" spans="12:21" x14ac:dyDescent="0.25">
      <c r="L402" s="26"/>
      <c r="N402" s="26"/>
      <c r="R402" s="26"/>
      <c r="T402" s="26"/>
      <c r="U402" s="26"/>
    </row>
    <row r="403" spans="12:21" x14ac:dyDescent="0.25">
      <c r="L403" s="26"/>
      <c r="N403" s="26"/>
      <c r="R403" s="26"/>
      <c r="T403" s="26"/>
      <c r="U403" s="26"/>
    </row>
    <row r="404" spans="12:21" x14ac:dyDescent="0.25">
      <c r="L404" s="26"/>
      <c r="N404" s="26"/>
      <c r="R404" s="26"/>
      <c r="T404" s="26"/>
      <c r="U404" s="26"/>
    </row>
    <row r="405" spans="12:21" x14ac:dyDescent="0.25">
      <c r="L405" s="26"/>
      <c r="N405" s="26"/>
      <c r="R405" s="26"/>
      <c r="T405" s="26"/>
      <c r="U405" s="26"/>
    </row>
    <row r="406" spans="12:21" x14ac:dyDescent="0.25">
      <c r="L406" s="26"/>
      <c r="N406" s="26"/>
      <c r="R406" s="26"/>
      <c r="T406" s="26"/>
      <c r="U406" s="26"/>
    </row>
    <row r="407" spans="12:21" x14ac:dyDescent="0.25">
      <c r="L407" s="26"/>
      <c r="N407" s="26"/>
      <c r="R407" s="26"/>
      <c r="T407" s="26"/>
      <c r="U407" s="26"/>
    </row>
    <row r="408" spans="12:21" x14ac:dyDescent="0.25">
      <c r="L408" s="26"/>
      <c r="N408" s="26"/>
      <c r="R408" s="26"/>
      <c r="T408" s="26"/>
      <c r="U408" s="26"/>
    </row>
    <row r="409" spans="12:21" x14ac:dyDescent="0.25">
      <c r="L409" s="26"/>
      <c r="N409" s="26"/>
      <c r="R409" s="26"/>
      <c r="T409" s="26"/>
      <c r="U409" s="26"/>
    </row>
    <row r="410" spans="12:21" x14ac:dyDescent="0.25">
      <c r="L410" s="26"/>
      <c r="N410" s="26"/>
      <c r="R410" s="26"/>
      <c r="T410" s="26"/>
      <c r="U410" s="26"/>
    </row>
    <row r="411" spans="12:21" x14ac:dyDescent="0.25">
      <c r="L411" s="26"/>
      <c r="N411" s="26"/>
      <c r="R411" s="26"/>
      <c r="T411" s="26"/>
      <c r="U411" s="26"/>
    </row>
    <row r="412" spans="12:21" x14ac:dyDescent="0.25">
      <c r="L412" s="26"/>
      <c r="N412" s="26"/>
      <c r="R412" s="26"/>
      <c r="T412" s="26"/>
      <c r="U412" s="26"/>
    </row>
    <row r="413" spans="12:21" x14ac:dyDescent="0.25">
      <c r="L413" s="26"/>
      <c r="N413" s="26"/>
      <c r="R413" s="26"/>
      <c r="T413" s="26"/>
      <c r="U413" s="26"/>
    </row>
    <row r="414" spans="12:21" x14ac:dyDescent="0.25">
      <c r="L414" s="26"/>
      <c r="N414" s="26"/>
      <c r="R414" s="26"/>
      <c r="T414" s="26"/>
      <c r="U414" s="26"/>
    </row>
    <row r="415" spans="12:21" x14ac:dyDescent="0.25">
      <c r="L415" s="26"/>
      <c r="N415" s="26"/>
      <c r="R415" s="26"/>
      <c r="T415" s="26"/>
      <c r="U415" s="26"/>
    </row>
    <row r="416" spans="12:21" x14ac:dyDescent="0.25">
      <c r="L416" s="26"/>
      <c r="N416" s="26"/>
      <c r="R416" s="26"/>
      <c r="T416" s="26"/>
      <c r="U416" s="26"/>
    </row>
    <row r="417" spans="12:21" x14ac:dyDescent="0.25">
      <c r="L417" s="26"/>
      <c r="N417" s="26"/>
      <c r="R417" s="26"/>
      <c r="T417" s="26"/>
      <c r="U417" s="26"/>
    </row>
  </sheetData>
  <mergeCells count="10">
    <mergeCell ref="U1:U2"/>
    <mergeCell ref="M81:N81"/>
    <mergeCell ref="O87:R87"/>
    <mergeCell ref="S87:T87"/>
    <mergeCell ref="D1:I1"/>
    <mergeCell ref="J1:L1"/>
    <mergeCell ref="M1:N1"/>
    <mergeCell ref="O1:R1"/>
    <mergeCell ref="S1:T1"/>
    <mergeCell ref="R9:R10"/>
  </mergeCells>
  <printOptions horizontalCentered="1"/>
  <pageMargins left="0.2" right="0.11811023622047245" top="0.2" bottom="0.22" header="0.17" footer="0.17"/>
  <pageSetup paperSize="8" scale="55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3F8BE-1360-4054-B47C-04448DACCF4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1813D4872351D4BA7FE7254D2D8F01A" ma:contentTypeVersion="3" ma:contentTypeDescription="Stvaranje novog dokumenta." ma:contentTypeScope="" ma:versionID="6dded9802282643bdfaa0396c6d23566">
  <xsd:schema xmlns:xsd="http://www.w3.org/2001/XMLSchema" xmlns:xs="http://www.w3.org/2001/XMLSchema" xmlns:p="http://schemas.microsoft.com/office/2006/metadata/properties" xmlns:ns2="10b218a3-7e71-45e9-9dcf-dd2489a0f29c" targetNamespace="http://schemas.microsoft.com/office/2006/metadata/properties" ma:root="true" ma:fieldsID="08c23a704fd8007f68069de76856634f" ns2:_="">
    <xsd:import namespace="10b218a3-7e71-45e9-9dcf-dd2489a0f2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218a3-7e71-45e9-9dcf-dd2489a0f2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B9920E-2E8C-40B0-9EF2-68161316AA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b218a3-7e71-45e9-9dcf-dd2489a0f2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B23888-7356-4D65-92CA-21CE4AC72F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88054D-94E7-421B-B436-E8C2AEF4CE0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1</vt:i4>
      </vt:variant>
    </vt:vector>
  </HeadingPairs>
  <TitlesOfParts>
    <vt:vector size="3" baseType="lpstr">
      <vt:lpstr>troškovnik</vt:lpstr>
      <vt:lpstr>List2</vt:lpstr>
      <vt:lpstr>troškovnik!Podrucje_ispisa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Dražen Barić</dc:creator>
  <cp:keywords/>
  <dc:description>Troškovnikosig2016/2017</dc:description>
  <cp:lastModifiedBy>Dajana Vučaj</cp:lastModifiedBy>
  <cp:revision/>
  <dcterms:created xsi:type="dcterms:W3CDTF">2015-06-12T10:29:41Z</dcterms:created>
  <dcterms:modified xsi:type="dcterms:W3CDTF">2026-06-02T06:16:41Z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0x01010051813D4872351D4BA7FE7254D2D8F01A</vt:lpwstr>
  </property>
</Properties>
</file>