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32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33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34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9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10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charts/chart45.xml" ContentType="application/vnd.openxmlformats-officedocument.drawingml.chart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ris\Desktop\"/>
    </mc:Choice>
  </mc:AlternateContent>
  <xr:revisionPtr revIDLastSave="0" documentId="8_{978F3FE0-7FDC-4182-B5C8-F65C4CD31FD6}" xr6:coauthVersionLast="28" xr6:coauthVersionMax="28" xr10:uidLastSave="{00000000-0000-0000-0000-000000000000}"/>
  <bookViews>
    <workbookView xWindow="240" yWindow="15" windowWidth="19995" windowHeight="8190" activeTab="3" xr2:uid="{00000000-000D-0000-FFFF-FFFF00000000}"/>
  </bookViews>
  <sheets>
    <sheet name="Sheet1" sheetId="1" r:id="rId1"/>
    <sheet name="ST 2017" sheetId="2" r:id="rId2"/>
    <sheet name="OK 2017" sheetId="3" r:id="rId3"/>
    <sheet name="PZG 2017" sheetId="10" r:id="rId4"/>
    <sheet name="PP 2017" sheetId="4" r:id="rId5"/>
    <sheet name="PGM 2017" sheetId="5" r:id="rId6"/>
    <sheet name="GZ 2017" sheetId="6" r:id="rId7"/>
    <sheet name="PZ 2017" sheetId="8" r:id="rId8"/>
    <sheet name="ŠZ 2017" sheetId="9" r:id="rId9"/>
    <sheet name="RN 2017" sheetId="11" r:id="rId10"/>
    <sheet name="OS 2017" sheetId="12" r:id="rId11"/>
    <sheet name="SP 2017" sheetId="13" r:id="rId12"/>
  </sheets>
  <definedNames>
    <definedName name="_xlnm.Print_Area" localSheetId="9">'RN 2017'!$A$1:$AJ$93</definedName>
    <definedName name="_xlnm.Print_Area" localSheetId="1">'ST 2017'!$A$1:$BB$80</definedName>
  </definedNames>
  <calcPr calcId="171027"/>
  <fileRecoveryPr autoRecover="0"/>
</workbook>
</file>

<file path=xl/calcChain.xml><?xml version="1.0" encoding="utf-8"?>
<calcChain xmlns="http://schemas.openxmlformats.org/spreadsheetml/2006/main">
  <c r="K26" i="1" l="1"/>
  <c r="H7" i="1"/>
  <c r="H26" i="1"/>
  <c r="E26" i="1" l="1"/>
  <c r="E181" i="8" l="1"/>
  <c r="C181" i="8"/>
  <c r="E180" i="8"/>
  <c r="C180" i="8"/>
  <c r="E179" i="8"/>
  <c r="C179" i="8"/>
  <c r="E178" i="8"/>
  <c r="C178" i="8"/>
  <c r="E177" i="8"/>
  <c r="C177" i="8"/>
  <c r="E175" i="8"/>
  <c r="C175" i="8"/>
  <c r="C174" i="8"/>
  <c r="E173" i="8"/>
  <c r="C173" i="8"/>
  <c r="E172" i="8"/>
  <c r="C172" i="8"/>
  <c r="E79" i="11" l="1"/>
  <c r="C79" i="11"/>
  <c r="E78" i="11"/>
  <c r="C78" i="11"/>
  <c r="E77" i="11"/>
  <c r="C77" i="11"/>
  <c r="E76" i="11"/>
  <c r="C76" i="11"/>
  <c r="C75" i="11"/>
  <c r="E74" i="11"/>
  <c r="C74" i="11"/>
  <c r="E68" i="11"/>
  <c r="C68" i="11"/>
  <c r="E43" i="6" l="1"/>
  <c r="C43" i="6"/>
  <c r="E42" i="6"/>
  <c r="C42" i="6"/>
  <c r="E41" i="6"/>
  <c r="C41" i="6"/>
  <c r="E38" i="6"/>
  <c r="C38" i="6"/>
  <c r="C16" i="9"/>
  <c r="E16" i="9"/>
  <c r="E15" i="9"/>
  <c r="C15" i="9"/>
  <c r="E16" i="5"/>
  <c r="C16" i="5"/>
  <c r="E23" i="4" l="1"/>
  <c r="C23" i="4"/>
  <c r="G23" i="4" s="1"/>
  <c r="E23" i="3"/>
  <c r="E24" i="3"/>
  <c r="C24" i="3"/>
  <c r="C23" i="3"/>
  <c r="AY12" i="2" l="1"/>
  <c r="AY11" i="2"/>
  <c r="AX12" i="2"/>
  <c r="AX11" i="2"/>
  <c r="AW12" i="2"/>
  <c r="AU12" i="2"/>
  <c r="AT12" i="2"/>
  <c r="AS12" i="2"/>
  <c r="AS11" i="2"/>
  <c r="AR12" i="2"/>
  <c r="AR11" i="2"/>
  <c r="AP12" i="2"/>
  <c r="AP11" i="2"/>
  <c r="AO12" i="2"/>
  <c r="BA11" i="2" l="1"/>
  <c r="AP13" i="2"/>
  <c r="AO13" i="2"/>
  <c r="AQ13" i="2"/>
  <c r="AR13" i="2"/>
  <c r="AS13" i="2"/>
  <c r="AT13" i="2"/>
  <c r="AU13" i="2"/>
  <c r="AV13" i="2"/>
  <c r="AW13" i="2"/>
  <c r="AX13" i="2"/>
  <c r="AY13" i="2"/>
  <c r="AZ13" i="2"/>
  <c r="BA12" i="2" l="1"/>
  <c r="BA13" i="2" s="1"/>
  <c r="AZ7" i="2"/>
  <c r="AY7" i="2"/>
  <c r="AX7" i="2"/>
  <c r="AW7" i="2"/>
  <c r="AV7" i="2"/>
  <c r="AU7" i="2"/>
  <c r="AT7" i="2"/>
  <c r="AS7" i="2"/>
  <c r="AR7" i="2"/>
  <c r="AQ7" i="2"/>
  <c r="AP7" i="2"/>
  <c r="AO7" i="2"/>
  <c r="BA6" i="2"/>
  <c r="BA5" i="2"/>
  <c r="BA7" i="2" l="1"/>
  <c r="E73" i="2" l="1"/>
  <c r="C73" i="2"/>
  <c r="E76" i="2"/>
  <c r="C76" i="2"/>
  <c r="E75" i="2"/>
  <c r="C75" i="2"/>
  <c r="E74" i="2"/>
  <c r="C74" i="2"/>
  <c r="C66" i="2"/>
  <c r="E66" i="2"/>
  <c r="E65" i="2"/>
  <c r="C65" i="2"/>
  <c r="E64" i="2"/>
  <c r="C64" i="2"/>
  <c r="E63" i="2"/>
  <c r="C63" i="2"/>
  <c r="AO30" i="1" l="1"/>
  <c r="L50" i="13" l="1"/>
  <c r="N50" i="13" s="1"/>
  <c r="N49" i="13"/>
  <c r="N48" i="13"/>
  <c r="N47" i="13"/>
  <c r="N46" i="13"/>
  <c r="N45" i="13"/>
  <c r="N44" i="13"/>
  <c r="N43" i="13"/>
  <c r="N42" i="13"/>
  <c r="T41" i="13"/>
  <c r="V41" i="13" s="1"/>
  <c r="N41" i="13"/>
  <c r="V40" i="13"/>
  <c r="N40" i="13"/>
  <c r="V39" i="13"/>
  <c r="N39" i="13"/>
  <c r="V38" i="13"/>
  <c r="N38" i="13"/>
  <c r="V37" i="13"/>
  <c r="N37" i="13"/>
  <c r="V36" i="13"/>
  <c r="N36" i="13"/>
  <c r="U29" i="13"/>
  <c r="T29" i="13"/>
  <c r="S29" i="13"/>
  <c r="R29" i="13"/>
  <c r="Q29" i="13"/>
  <c r="P29" i="13"/>
  <c r="O29" i="13"/>
  <c r="N29" i="13"/>
  <c r="M29" i="13"/>
  <c r="L29" i="13"/>
  <c r="K29" i="13"/>
  <c r="J29" i="13"/>
  <c r="V28" i="13"/>
  <c r="V27" i="13"/>
  <c r="V26" i="13"/>
  <c r="V25" i="13"/>
  <c r="V24" i="13"/>
  <c r="U19" i="13"/>
  <c r="T19" i="13"/>
  <c r="S19" i="13"/>
  <c r="R19" i="13"/>
  <c r="Q19" i="13"/>
  <c r="P19" i="13"/>
  <c r="O19" i="13"/>
  <c r="N19" i="13"/>
  <c r="M19" i="13"/>
  <c r="L19" i="13"/>
  <c r="K19" i="13"/>
  <c r="J19" i="13"/>
  <c r="V18" i="13"/>
  <c r="V17" i="13"/>
  <c r="V16" i="13"/>
  <c r="V15" i="13"/>
  <c r="V14" i="13"/>
  <c r="V13" i="13"/>
  <c r="V12" i="13"/>
  <c r="V11" i="13"/>
  <c r="V10" i="13"/>
  <c r="V9" i="13"/>
  <c r="V8" i="13"/>
  <c r="V7" i="13"/>
  <c r="V6" i="13"/>
  <c r="V5" i="13"/>
  <c r="V29" i="13" l="1"/>
  <c r="V19" i="13"/>
  <c r="Z39" i="1"/>
  <c r="Z16" i="1"/>
  <c r="L50" i="12"/>
  <c r="N50" i="12" s="1"/>
  <c r="N49" i="12"/>
  <c r="N48" i="12"/>
  <c r="N47" i="12"/>
  <c r="N46" i="12"/>
  <c r="N45" i="12"/>
  <c r="N44" i="12"/>
  <c r="N43" i="12"/>
  <c r="N42" i="12"/>
  <c r="T41" i="12"/>
  <c r="V41" i="12" s="1"/>
  <c r="N41" i="12"/>
  <c r="V40" i="12"/>
  <c r="N40" i="12"/>
  <c r="V39" i="12"/>
  <c r="N39" i="12"/>
  <c r="V38" i="12"/>
  <c r="N38" i="12"/>
  <c r="V37" i="12"/>
  <c r="N37" i="12"/>
  <c r="V36" i="12"/>
  <c r="N36" i="12"/>
  <c r="U29" i="12"/>
  <c r="T29" i="12"/>
  <c r="S29" i="12"/>
  <c r="R29" i="12"/>
  <c r="Q29" i="12"/>
  <c r="P29" i="12"/>
  <c r="O29" i="12"/>
  <c r="N29" i="12"/>
  <c r="M29" i="12"/>
  <c r="L29" i="12"/>
  <c r="K29" i="12"/>
  <c r="J29" i="12"/>
  <c r="V28" i="12"/>
  <c r="V27" i="12"/>
  <c r="V26" i="12"/>
  <c r="V25" i="12"/>
  <c r="V24" i="12"/>
  <c r="U19" i="12"/>
  <c r="T19" i="12"/>
  <c r="S19" i="12"/>
  <c r="R19" i="12"/>
  <c r="Q19" i="12"/>
  <c r="P19" i="12"/>
  <c r="O19" i="12"/>
  <c r="N19" i="12"/>
  <c r="M19" i="12"/>
  <c r="L19" i="12"/>
  <c r="K19" i="12"/>
  <c r="J19" i="12"/>
  <c r="V18" i="12"/>
  <c r="V17" i="12"/>
  <c r="V16" i="12"/>
  <c r="V15" i="12"/>
  <c r="V14" i="12"/>
  <c r="V13" i="12"/>
  <c r="V12" i="12"/>
  <c r="V11" i="12"/>
  <c r="V10" i="12"/>
  <c r="V9" i="12"/>
  <c r="V8" i="12"/>
  <c r="V7" i="12"/>
  <c r="V6" i="12"/>
  <c r="V5" i="12"/>
  <c r="L50" i="11"/>
  <c r="N50" i="11" s="1"/>
  <c r="N49" i="11"/>
  <c r="N48" i="11"/>
  <c r="N47" i="11"/>
  <c r="N46" i="11"/>
  <c r="N45" i="11"/>
  <c r="N44" i="11"/>
  <c r="N43" i="11"/>
  <c r="N42" i="11"/>
  <c r="T41" i="11"/>
  <c r="V41" i="11" s="1"/>
  <c r="N41" i="11"/>
  <c r="V40" i="11"/>
  <c r="N40" i="11"/>
  <c r="V39" i="11"/>
  <c r="N39" i="11"/>
  <c r="V38" i="11"/>
  <c r="N38" i="11"/>
  <c r="V37" i="11"/>
  <c r="N37" i="11"/>
  <c r="V36" i="11"/>
  <c r="N36" i="11"/>
  <c r="U29" i="11"/>
  <c r="T29" i="11"/>
  <c r="S29" i="11"/>
  <c r="R29" i="11"/>
  <c r="Q29" i="11"/>
  <c r="P29" i="11"/>
  <c r="O29" i="11"/>
  <c r="N29" i="11"/>
  <c r="M29" i="11"/>
  <c r="L29" i="11"/>
  <c r="K29" i="11"/>
  <c r="J29" i="11"/>
  <c r="V28" i="11"/>
  <c r="V27" i="11"/>
  <c r="V26" i="11"/>
  <c r="V25" i="11"/>
  <c r="V24" i="11"/>
  <c r="U19" i="11"/>
  <c r="T19" i="11"/>
  <c r="S19" i="11"/>
  <c r="R19" i="11"/>
  <c r="Q19" i="11"/>
  <c r="P19" i="11"/>
  <c r="O19" i="11"/>
  <c r="N19" i="11"/>
  <c r="M19" i="11"/>
  <c r="L19" i="11"/>
  <c r="K19" i="11"/>
  <c r="J19" i="11"/>
  <c r="V18" i="11"/>
  <c r="V17" i="11"/>
  <c r="V16" i="11"/>
  <c r="V15" i="11"/>
  <c r="V14" i="11"/>
  <c r="V13" i="11"/>
  <c r="V12" i="11"/>
  <c r="V11" i="11"/>
  <c r="V10" i="11"/>
  <c r="V9" i="11"/>
  <c r="V8" i="11"/>
  <c r="V7" i="11"/>
  <c r="V6" i="11"/>
  <c r="V5" i="11"/>
  <c r="AZ58" i="1"/>
  <c r="AZ59" i="1"/>
  <c r="AZ60" i="1"/>
  <c r="AZ61" i="1"/>
  <c r="AZ57" i="1"/>
  <c r="AZ37" i="1"/>
  <c r="AZ38" i="1"/>
  <c r="AZ40" i="1"/>
  <c r="AZ41" i="1"/>
  <c r="AZ42" i="1"/>
  <c r="AZ43" i="1"/>
  <c r="AZ44" i="1"/>
  <c r="AZ45" i="1"/>
  <c r="AZ46" i="1"/>
  <c r="AZ47" i="1"/>
  <c r="AZ48" i="1"/>
  <c r="AZ49" i="1"/>
  <c r="AZ50" i="1"/>
  <c r="AZ51" i="1"/>
  <c r="AZ52" i="1"/>
  <c r="AZ53" i="1"/>
  <c r="AZ54" i="1"/>
  <c r="AZ36" i="1"/>
  <c r="AQ58" i="1"/>
  <c r="AQ59" i="1"/>
  <c r="AQ60" i="1"/>
  <c r="AQ61" i="1"/>
  <c r="AQ57" i="1"/>
  <c r="AQ37" i="1"/>
  <c r="AQ38" i="1"/>
  <c r="AQ40" i="1"/>
  <c r="AQ41" i="1"/>
  <c r="AQ42" i="1"/>
  <c r="AQ43" i="1"/>
  <c r="AQ44" i="1"/>
  <c r="AQ45" i="1"/>
  <c r="AQ46" i="1"/>
  <c r="AQ47" i="1"/>
  <c r="AQ48" i="1"/>
  <c r="AQ49" i="1"/>
  <c r="AQ50" i="1"/>
  <c r="AQ51" i="1"/>
  <c r="AQ52" i="1"/>
  <c r="AQ53" i="1"/>
  <c r="AQ54" i="1"/>
  <c r="AQ36" i="1"/>
  <c r="K50" i="10"/>
  <c r="M50" i="10" s="1"/>
  <c r="M49" i="10"/>
  <c r="M48" i="10"/>
  <c r="M47" i="10"/>
  <c r="M46" i="10"/>
  <c r="M45" i="10"/>
  <c r="M44" i="10"/>
  <c r="M43" i="10"/>
  <c r="M42" i="10"/>
  <c r="S41" i="10"/>
  <c r="U41" i="10" s="1"/>
  <c r="M41" i="10"/>
  <c r="U40" i="10"/>
  <c r="M40" i="10"/>
  <c r="U39" i="10"/>
  <c r="M39" i="10"/>
  <c r="U38" i="10"/>
  <c r="M38" i="10"/>
  <c r="U37" i="10"/>
  <c r="M37" i="10"/>
  <c r="U36" i="10"/>
  <c r="M36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U28" i="10"/>
  <c r="U27" i="10"/>
  <c r="U26" i="10"/>
  <c r="U25" i="10"/>
  <c r="U24" i="10"/>
  <c r="T19" i="10"/>
  <c r="S19" i="10"/>
  <c r="R19" i="10"/>
  <c r="Q19" i="10"/>
  <c r="P19" i="10"/>
  <c r="O19" i="10"/>
  <c r="N19" i="10"/>
  <c r="M19" i="10"/>
  <c r="L19" i="10"/>
  <c r="K19" i="10"/>
  <c r="J19" i="10"/>
  <c r="I19" i="10"/>
  <c r="U18" i="10"/>
  <c r="U17" i="10"/>
  <c r="U16" i="10"/>
  <c r="U15" i="10"/>
  <c r="U14" i="10"/>
  <c r="U13" i="10"/>
  <c r="U12" i="10"/>
  <c r="U11" i="10"/>
  <c r="U10" i="10"/>
  <c r="U9" i="10"/>
  <c r="U8" i="10"/>
  <c r="U7" i="10"/>
  <c r="U6" i="10"/>
  <c r="U5" i="10"/>
  <c r="U29" i="10" l="1"/>
  <c r="V19" i="11"/>
  <c r="V29" i="12"/>
  <c r="V19" i="12"/>
  <c r="U19" i="10"/>
  <c r="V29" i="11"/>
  <c r="K50" i="3"/>
  <c r="AH27" i="1" l="1"/>
  <c r="AH26" i="1"/>
  <c r="AH25" i="1"/>
  <c r="AH11" i="1"/>
  <c r="AH10" i="1"/>
  <c r="AH9" i="1"/>
  <c r="L50" i="9" l="1"/>
  <c r="N50" i="9" s="1"/>
  <c r="N49" i="9"/>
  <c r="N48" i="9"/>
  <c r="N47" i="9"/>
  <c r="N46" i="9"/>
  <c r="N45" i="9"/>
  <c r="N44" i="9"/>
  <c r="N43" i="9"/>
  <c r="T41" i="9"/>
  <c r="V41" i="9" s="1"/>
  <c r="N42" i="9"/>
  <c r="N41" i="9"/>
  <c r="V40" i="9"/>
  <c r="N40" i="9"/>
  <c r="V39" i="9"/>
  <c r="N39" i="9"/>
  <c r="V38" i="9"/>
  <c r="N38" i="9"/>
  <c r="V37" i="9"/>
  <c r="N37" i="9"/>
  <c r="V36" i="9"/>
  <c r="N36" i="9"/>
  <c r="U29" i="9"/>
  <c r="T29" i="9"/>
  <c r="S29" i="9"/>
  <c r="R29" i="9"/>
  <c r="Q29" i="9"/>
  <c r="P29" i="9"/>
  <c r="O29" i="9"/>
  <c r="N29" i="9"/>
  <c r="M29" i="9"/>
  <c r="L29" i="9"/>
  <c r="K29" i="9"/>
  <c r="J29" i="9"/>
  <c r="V28" i="9"/>
  <c r="V27" i="9"/>
  <c r="V26" i="9"/>
  <c r="V25" i="9"/>
  <c r="V24" i="9"/>
  <c r="U19" i="9"/>
  <c r="T19" i="9"/>
  <c r="S19" i="9"/>
  <c r="R19" i="9"/>
  <c r="Q19" i="9"/>
  <c r="P19" i="9"/>
  <c r="O19" i="9"/>
  <c r="N19" i="9"/>
  <c r="M19" i="9"/>
  <c r="L19" i="9"/>
  <c r="K19" i="9"/>
  <c r="J19" i="9"/>
  <c r="V18" i="9"/>
  <c r="V17" i="9"/>
  <c r="V16" i="9"/>
  <c r="V15" i="9"/>
  <c r="V14" i="9"/>
  <c r="V13" i="9"/>
  <c r="V12" i="9"/>
  <c r="V11" i="9"/>
  <c r="V10" i="9"/>
  <c r="V9" i="9"/>
  <c r="V8" i="9"/>
  <c r="V7" i="9"/>
  <c r="V6" i="9"/>
  <c r="V5" i="9"/>
  <c r="V29" i="9" l="1"/>
  <c r="V19" i="9"/>
  <c r="V38" i="8"/>
  <c r="V39" i="8"/>
  <c r="V40" i="8"/>
  <c r="N45" i="8"/>
  <c r="N46" i="8"/>
  <c r="N47" i="8"/>
  <c r="N48" i="8"/>
  <c r="N49" i="8"/>
  <c r="V26" i="8"/>
  <c r="V27" i="8"/>
  <c r="V28" i="8"/>
  <c r="V14" i="8"/>
  <c r="V18" i="8"/>
  <c r="J50" i="8"/>
  <c r="N44" i="8"/>
  <c r="N43" i="8"/>
  <c r="R41" i="8"/>
  <c r="V41" i="8" s="1"/>
  <c r="N42" i="8"/>
  <c r="N41" i="8"/>
  <c r="N40" i="8"/>
  <c r="N39" i="8"/>
  <c r="N38" i="8"/>
  <c r="V37" i="8"/>
  <c r="N37" i="8"/>
  <c r="V36" i="8"/>
  <c r="N36" i="8"/>
  <c r="U29" i="8"/>
  <c r="T29" i="8"/>
  <c r="S29" i="8"/>
  <c r="R29" i="8"/>
  <c r="Q29" i="8"/>
  <c r="P29" i="8"/>
  <c r="O29" i="8"/>
  <c r="N29" i="8"/>
  <c r="M29" i="8"/>
  <c r="L29" i="8"/>
  <c r="K29" i="8"/>
  <c r="J29" i="8"/>
  <c r="V25" i="8"/>
  <c r="V24" i="8"/>
  <c r="U19" i="8"/>
  <c r="T19" i="8"/>
  <c r="S19" i="8"/>
  <c r="R19" i="8"/>
  <c r="Q19" i="8"/>
  <c r="P19" i="8"/>
  <c r="O19" i="8"/>
  <c r="N19" i="8"/>
  <c r="M19" i="8"/>
  <c r="L19" i="8"/>
  <c r="K19" i="8"/>
  <c r="J19" i="8"/>
  <c r="V17" i="8"/>
  <c r="V16" i="8"/>
  <c r="V15" i="8"/>
  <c r="V13" i="8"/>
  <c r="V12" i="8"/>
  <c r="V11" i="8"/>
  <c r="V10" i="8"/>
  <c r="V9" i="8"/>
  <c r="V8" i="8"/>
  <c r="V7" i="8"/>
  <c r="V6" i="8"/>
  <c r="V5" i="8"/>
  <c r="V19" i="8" l="1"/>
  <c r="N50" i="8"/>
  <c r="V29" i="8"/>
  <c r="V38" i="6" l="1"/>
  <c r="V39" i="6"/>
  <c r="V40" i="6"/>
  <c r="N39" i="6"/>
  <c r="N40" i="6"/>
  <c r="N41" i="6"/>
  <c r="N42" i="6"/>
  <c r="N43" i="6"/>
  <c r="N44" i="6"/>
  <c r="N45" i="6"/>
  <c r="N46" i="6"/>
  <c r="N47" i="6"/>
  <c r="N48" i="6"/>
  <c r="N49" i="6"/>
  <c r="P29" i="6"/>
  <c r="Q29" i="6"/>
  <c r="R29" i="6"/>
  <c r="V25" i="6"/>
  <c r="V26" i="6"/>
  <c r="V27" i="6"/>
  <c r="V28" i="6"/>
  <c r="J19" i="6"/>
  <c r="K19" i="6"/>
  <c r="L19" i="6"/>
  <c r="M19" i="6"/>
  <c r="N19" i="6"/>
  <c r="O19" i="6"/>
  <c r="P19" i="6"/>
  <c r="Q19" i="6"/>
  <c r="R19" i="6"/>
  <c r="S19" i="6"/>
  <c r="T19" i="6"/>
  <c r="V8" i="6"/>
  <c r="V9" i="6"/>
  <c r="V10" i="6"/>
  <c r="V11" i="6"/>
  <c r="V12" i="6"/>
  <c r="V13" i="6"/>
  <c r="V14" i="6"/>
  <c r="V15" i="6"/>
  <c r="V16" i="6"/>
  <c r="V17" i="6"/>
  <c r="V18" i="6"/>
  <c r="L50" i="6"/>
  <c r="N50" i="6" s="1"/>
  <c r="T41" i="6"/>
  <c r="V41" i="6" s="1"/>
  <c r="N38" i="6"/>
  <c r="V37" i="6"/>
  <c r="N37" i="6"/>
  <c r="V36" i="6"/>
  <c r="N36" i="6"/>
  <c r="U29" i="6"/>
  <c r="T29" i="6"/>
  <c r="S29" i="6"/>
  <c r="O29" i="6"/>
  <c r="N29" i="6"/>
  <c r="M29" i="6"/>
  <c r="L29" i="6"/>
  <c r="K29" i="6"/>
  <c r="J29" i="6"/>
  <c r="V24" i="6"/>
  <c r="U19" i="6"/>
  <c r="V7" i="6"/>
  <c r="V6" i="6"/>
  <c r="V5" i="6"/>
  <c r="S41" i="5"/>
  <c r="U41" i="5" s="1"/>
  <c r="U37" i="5"/>
  <c r="U38" i="5"/>
  <c r="U39" i="5"/>
  <c r="U40" i="5"/>
  <c r="U36" i="5"/>
  <c r="K50" i="5"/>
  <c r="M50" i="5" s="1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36" i="5"/>
  <c r="J29" i="5"/>
  <c r="K29" i="5"/>
  <c r="L29" i="5"/>
  <c r="M29" i="5"/>
  <c r="N29" i="5"/>
  <c r="O29" i="5"/>
  <c r="P29" i="5"/>
  <c r="Q29" i="5"/>
  <c r="R29" i="5"/>
  <c r="S29" i="5"/>
  <c r="T29" i="5"/>
  <c r="I29" i="5"/>
  <c r="U25" i="5"/>
  <c r="U26" i="5"/>
  <c r="U27" i="5"/>
  <c r="U28" i="5"/>
  <c r="U24" i="5"/>
  <c r="J19" i="5"/>
  <c r="K19" i="5"/>
  <c r="L19" i="5"/>
  <c r="M19" i="5"/>
  <c r="N19" i="5"/>
  <c r="O19" i="5"/>
  <c r="P19" i="5"/>
  <c r="Q19" i="5"/>
  <c r="R19" i="5"/>
  <c r="S19" i="5"/>
  <c r="T19" i="5"/>
  <c r="I19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5" i="5"/>
  <c r="S42" i="4"/>
  <c r="U42" i="4" s="1"/>
  <c r="U38" i="4"/>
  <c r="U39" i="4"/>
  <c r="U40" i="4"/>
  <c r="U41" i="4"/>
  <c r="U37" i="4"/>
  <c r="K51" i="4"/>
  <c r="M51" i="4" s="1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37" i="4"/>
  <c r="J29" i="4"/>
  <c r="K29" i="4"/>
  <c r="L29" i="4"/>
  <c r="M29" i="4"/>
  <c r="O29" i="4"/>
  <c r="P29" i="4"/>
  <c r="Q29" i="4"/>
  <c r="R29" i="4"/>
  <c r="S29" i="4"/>
  <c r="T29" i="4"/>
  <c r="I29" i="4"/>
  <c r="U25" i="4"/>
  <c r="U26" i="4"/>
  <c r="U27" i="4"/>
  <c r="U28" i="4"/>
  <c r="U24" i="4"/>
  <c r="N29" i="4" s="1"/>
  <c r="J19" i="4"/>
  <c r="K19" i="4"/>
  <c r="L19" i="4"/>
  <c r="M19" i="4"/>
  <c r="N19" i="4"/>
  <c r="O19" i="4"/>
  <c r="P19" i="4"/>
  <c r="Q19" i="4"/>
  <c r="R19" i="4"/>
  <c r="S19" i="4"/>
  <c r="T19" i="4"/>
  <c r="I19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5" i="4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36" i="3"/>
  <c r="U37" i="3"/>
  <c r="U38" i="3"/>
  <c r="U39" i="3"/>
  <c r="U40" i="3"/>
  <c r="U25" i="3"/>
  <c r="U26" i="3"/>
  <c r="U27" i="3"/>
  <c r="U28" i="3"/>
  <c r="T29" i="3"/>
  <c r="I29" i="3"/>
  <c r="T19" i="3"/>
  <c r="I19" i="3"/>
  <c r="U8" i="3"/>
  <c r="U9" i="3"/>
  <c r="U10" i="3"/>
  <c r="U11" i="3"/>
  <c r="U12" i="3"/>
  <c r="U13" i="3"/>
  <c r="U14" i="3"/>
  <c r="U15" i="3"/>
  <c r="U16" i="3"/>
  <c r="U17" i="3"/>
  <c r="U18" i="3"/>
  <c r="S41" i="3"/>
  <c r="U41" i="3" s="1"/>
  <c r="U36" i="3"/>
  <c r="S29" i="3"/>
  <c r="R29" i="3"/>
  <c r="Q29" i="3"/>
  <c r="P29" i="3"/>
  <c r="O29" i="3"/>
  <c r="N29" i="3"/>
  <c r="M29" i="3"/>
  <c r="L29" i="3"/>
  <c r="K29" i="3"/>
  <c r="J29" i="3"/>
  <c r="U24" i="3"/>
  <c r="S19" i="3"/>
  <c r="R19" i="3"/>
  <c r="Q19" i="3"/>
  <c r="P19" i="3"/>
  <c r="O19" i="3"/>
  <c r="N19" i="3"/>
  <c r="M19" i="3"/>
  <c r="L19" i="3"/>
  <c r="K19" i="3"/>
  <c r="J19" i="3"/>
  <c r="U7" i="3"/>
  <c r="U6" i="3"/>
  <c r="U5" i="3"/>
  <c r="W39" i="2"/>
  <c r="W40" i="2"/>
  <c r="W41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W25" i="2"/>
  <c r="W26" i="2"/>
  <c r="W27" i="2"/>
  <c r="W28" i="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U42" i="2"/>
  <c r="S42" i="2"/>
  <c r="W38" i="2"/>
  <c r="W37" i="2"/>
  <c r="M51" i="2"/>
  <c r="K51" i="2"/>
  <c r="O37" i="2"/>
  <c r="V29" i="2"/>
  <c r="U29" i="2"/>
  <c r="T29" i="2"/>
  <c r="S29" i="2"/>
  <c r="R29" i="2"/>
  <c r="Q29" i="2"/>
  <c r="P29" i="2"/>
  <c r="O29" i="2"/>
  <c r="N29" i="2"/>
  <c r="M29" i="2"/>
  <c r="L29" i="2"/>
  <c r="K29" i="2"/>
  <c r="W24" i="2"/>
  <c r="V19" i="2"/>
  <c r="U19" i="2"/>
  <c r="T19" i="2"/>
  <c r="S19" i="2"/>
  <c r="R19" i="2"/>
  <c r="Q19" i="2"/>
  <c r="P19" i="2"/>
  <c r="O19" i="2"/>
  <c r="N19" i="2"/>
  <c r="M19" i="2"/>
  <c r="L19" i="2"/>
  <c r="K19" i="2"/>
  <c r="W5" i="2"/>
  <c r="AK7" i="1"/>
  <c r="AL7" i="1"/>
  <c r="AM7" i="1"/>
  <c r="AN7" i="1"/>
  <c r="AO7" i="1"/>
  <c r="AP7" i="1"/>
  <c r="AK39" i="1"/>
  <c r="AL39" i="1"/>
  <c r="AM39" i="1"/>
  <c r="AN39" i="1"/>
  <c r="AO39" i="1"/>
  <c r="AP39" i="1"/>
  <c r="AY62" i="1"/>
  <c r="AX62" i="1"/>
  <c r="AW62" i="1"/>
  <c r="AV62" i="1"/>
  <c r="AU62" i="1"/>
  <c r="AT62" i="1"/>
  <c r="AY30" i="1"/>
  <c r="AX30" i="1"/>
  <c r="AW30" i="1"/>
  <c r="AV30" i="1"/>
  <c r="AU30" i="1"/>
  <c r="AT30" i="1"/>
  <c r="AG28" i="1"/>
  <c r="AF28" i="1"/>
  <c r="AE28" i="1"/>
  <c r="AD28" i="1"/>
  <c r="AC28" i="1"/>
  <c r="AB28" i="1"/>
  <c r="AG22" i="1"/>
  <c r="AF22" i="1"/>
  <c r="AE22" i="1"/>
  <c r="AD22" i="1"/>
  <c r="AC22" i="1"/>
  <c r="AB22" i="1"/>
  <c r="AY55" i="1"/>
  <c r="AX55" i="1"/>
  <c r="AW55" i="1"/>
  <c r="AV55" i="1"/>
  <c r="AU55" i="1"/>
  <c r="AT55" i="1"/>
  <c r="AY23" i="1"/>
  <c r="AX23" i="1"/>
  <c r="AW23" i="1"/>
  <c r="AV23" i="1"/>
  <c r="AU23" i="1"/>
  <c r="AT23" i="1"/>
  <c r="AG12" i="1"/>
  <c r="AF12" i="1"/>
  <c r="AE12" i="1"/>
  <c r="AD12" i="1"/>
  <c r="AC12" i="1"/>
  <c r="AB12" i="1"/>
  <c r="AG6" i="1"/>
  <c r="AF6" i="1"/>
  <c r="AE6" i="1"/>
  <c r="AD6" i="1"/>
  <c r="AC6" i="1"/>
  <c r="AB6" i="1"/>
  <c r="AY39" i="1"/>
  <c r="AX39" i="1"/>
  <c r="AW39" i="1"/>
  <c r="AV39" i="1"/>
  <c r="AU39" i="1"/>
  <c r="AT39" i="1"/>
  <c r="AY7" i="1"/>
  <c r="AX7" i="1"/>
  <c r="AW7" i="1"/>
  <c r="AV7" i="1"/>
  <c r="AU7" i="1"/>
  <c r="AT7" i="1"/>
  <c r="Y48" i="1"/>
  <c r="X48" i="1"/>
  <c r="W48" i="1"/>
  <c r="V48" i="1"/>
  <c r="U48" i="1"/>
  <c r="T48" i="1"/>
  <c r="S48" i="1"/>
  <c r="R48" i="1"/>
  <c r="Q48" i="1"/>
  <c r="P48" i="1"/>
  <c r="O48" i="1"/>
  <c r="N48" i="1"/>
  <c r="Z47" i="1"/>
  <c r="Z46" i="1"/>
  <c r="Z45" i="1"/>
  <c r="AP62" i="1"/>
  <c r="AO62" i="1"/>
  <c r="AN62" i="1"/>
  <c r="AM62" i="1"/>
  <c r="AL62" i="1"/>
  <c r="AK62" i="1"/>
  <c r="AP30" i="1"/>
  <c r="AN30" i="1"/>
  <c r="AM30" i="1"/>
  <c r="AL30" i="1"/>
  <c r="AK30" i="1"/>
  <c r="Y40" i="1"/>
  <c r="X40" i="1"/>
  <c r="W40" i="1"/>
  <c r="V40" i="1"/>
  <c r="U40" i="1"/>
  <c r="T40" i="1"/>
  <c r="S40" i="1"/>
  <c r="R40" i="1"/>
  <c r="Q40" i="1"/>
  <c r="P40" i="1"/>
  <c r="O40" i="1"/>
  <c r="N40" i="1"/>
  <c r="Z38" i="1"/>
  <c r="Z37" i="1"/>
  <c r="Z36" i="1"/>
  <c r="AP55" i="1"/>
  <c r="AO55" i="1"/>
  <c r="AN55" i="1"/>
  <c r="AM55" i="1"/>
  <c r="AL55" i="1"/>
  <c r="AK55" i="1"/>
  <c r="AP23" i="1"/>
  <c r="AO23" i="1"/>
  <c r="AN23" i="1"/>
  <c r="AM23" i="1"/>
  <c r="AL23" i="1"/>
  <c r="AK23" i="1"/>
  <c r="Z35" i="1"/>
  <c r="Y17" i="1"/>
  <c r="X17" i="1"/>
  <c r="W17" i="1"/>
  <c r="V17" i="1"/>
  <c r="U17" i="1"/>
  <c r="T17" i="1"/>
  <c r="S17" i="1"/>
  <c r="R17" i="1"/>
  <c r="Q17" i="1"/>
  <c r="P17" i="1"/>
  <c r="O17" i="1"/>
  <c r="N17" i="1"/>
  <c r="Z15" i="1"/>
  <c r="Z14" i="1"/>
  <c r="Z13" i="1"/>
  <c r="Z12" i="1"/>
  <c r="Z11" i="1"/>
  <c r="Z10" i="1"/>
  <c r="Z9" i="1"/>
  <c r="Z8" i="1"/>
  <c r="Z7" i="1"/>
  <c r="Z6" i="1"/>
  <c r="Z5" i="1"/>
  <c r="Z4" i="1"/>
  <c r="Z3" i="1"/>
  <c r="U29" i="5" l="1"/>
  <c r="V19" i="6"/>
  <c r="AQ55" i="1"/>
  <c r="AZ39" i="1"/>
  <c r="AZ55" i="1"/>
  <c r="AZ62" i="1"/>
  <c r="AQ62" i="1"/>
  <c r="AQ39" i="1"/>
  <c r="U19" i="5"/>
  <c r="O51" i="2"/>
  <c r="U19" i="3"/>
  <c r="AH12" i="1"/>
  <c r="Z40" i="1"/>
  <c r="U19" i="4"/>
  <c r="U29" i="4"/>
  <c r="W19" i="2"/>
  <c r="Z48" i="1"/>
  <c r="Z17" i="1"/>
  <c r="V29" i="6"/>
  <c r="U29" i="3"/>
  <c r="W42" i="2"/>
  <c r="W29" i="2"/>
  <c r="AH28" i="1"/>
</calcChain>
</file>

<file path=xl/sharedStrings.xml><?xml version="1.0" encoding="utf-8"?>
<sst xmlns="http://schemas.openxmlformats.org/spreadsheetml/2006/main" count="2810" uniqueCount="478">
  <si>
    <t>Način korištenja</t>
  </si>
  <si>
    <t>neizgrađene kat. čestice</t>
  </si>
  <si>
    <t>izgrađene kat. čestice</t>
  </si>
  <si>
    <t>posebni dijelovi nekretnine</t>
  </si>
  <si>
    <t>k.o.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</si>
  <si>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</si>
  <si>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</si>
  <si>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</si>
  <si>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</si>
  <si>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</si>
  <si>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</si>
  <si>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</si>
  <si>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</si>
  <si>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>rujan</t>
  </si>
  <si>
    <t>listopad</t>
  </si>
  <si>
    <t>studeni</t>
  </si>
  <si>
    <t>prosinac</t>
  </si>
  <si>
    <t>ukupno</t>
  </si>
  <si>
    <t>način korištenja</t>
  </si>
  <si>
    <t>Prostorna jedinica</t>
  </si>
  <si>
    <t>ST - Stan/apartman</t>
  </si>
  <si>
    <t>OK - Stambeni objekt</t>
  </si>
  <si>
    <t>GZG - Gospodarske zgrade</t>
  </si>
  <si>
    <t>2016.</t>
  </si>
  <si>
    <t>promjena</t>
  </si>
  <si>
    <t>Čakovec</t>
  </si>
  <si>
    <t>A. tržišni segment - svi ugovori</t>
  </si>
  <si>
    <t>broj</t>
  </si>
  <si>
    <t>uk. promet (kn)</t>
  </si>
  <si>
    <t>A. Tržišni segment - svi ugovori</t>
  </si>
  <si>
    <t>A.1. Stambena izgradnja</t>
  </si>
  <si>
    <t>ST - Stan / apartman</t>
  </si>
  <si>
    <t>∕</t>
  </si>
  <si>
    <t>Gornji Pustakovec</t>
  </si>
  <si>
    <t xml:space="preserve">A.1. </t>
  </si>
  <si>
    <t>stan/apartman</t>
  </si>
  <si>
    <t>OK - Stambeni objekt (kuća)</t>
  </si>
  <si>
    <t>Ivanovec</t>
  </si>
  <si>
    <t>stambeni objekt</t>
  </si>
  <si>
    <t>VIK - Nekretnina za povremeni boravak</t>
  </si>
  <si>
    <t>Krištanovec</t>
  </si>
  <si>
    <t>nekretnine za povremeni boravak</t>
  </si>
  <si>
    <t>Zbroj stambene izgradnje</t>
  </si>
  <si>
    <t>Kuršanec</t>
  </si>
  <si>
    <t>A.2. Gospodarska izgradnja (GZG - Gospodarske zgrade)</t>
  </si>
  <si>
    <t>Mačkovec</t>
  </si>
  <si>
    <t>A. 2.</t>
  </si>
  <si>
    <t>gospodarske zgrade</t>
  </si>
  <si>
    <t>A.3. Poslovna izgradnja</t>
  </si>
  <si>
    <t>PZG - Poslovne zgrade</t>
  </si>
  <si>
    <t>Mihovljan</t>
  </si>
  <si>
    <t>A.3.</t>
  </si>
  <si>
    <t>poslovne zgrade</t>
  </si>
  <si>
    <t>PP - Poslovni prostori</t>
  </si>
  <si>
    <t>Novo Selo Rok</t>
  </si>
  <si>
    <t>poslovni prostori</t>
  </si>
  <si>
    <t>Zbroj poslovne izgradnje</t>
  </si>
  <si>
    <t>Savska Ves</t>
  </si>
  <si>
    <t>A.4.</t>
  </si>
  <si>
    <t>garaža</t>
  </si>
  <si>
    <t>A.4. Parkirna mjesta</t>
  </si>
  <si>
    <t>G - Garaža</t>
  </si>
  <si>
    <t>Strahoninec</t>
  </si>
  <si>
    <t>parkirno-garažno mjesto</t>
  </si>
  <si>
    <t>PGM - Parkirno-garažno mjesto</t>
  </si>
  <si>
    <t>Šandorovec</t>
  </si>
  <si>
    <t>parkirno mjesto (vanjsko)</t>
  </si>
  <si>
    <t>VPM - Parkirno mjesto (vanjsko)</t>
  </si>
  <si>
    <t>Štefanec</t>
  </si>
  <si>
    <t>garažno mjesto</t>
  </si>
  <si>
    <t>GM - Garažno mjesto</t>
  </si>
  <si>
    <t>Totovec</t>
  </si>
  <si>
    <t>A.5.</t>
  </si>
  <si>
    <t xml:space="preserve">građevinsko zemljište </t>
  </si>
  <si>
    <t>Zbroj parkirnih mjesta</t>
  </si>
  <si>
    <t>Žiškovec</t>
  </si>
  <si>
    <t>A.6.</t>
  </si>
  <si>
    <t>poljoprivredno zemljište</t>
  </si>
  <si>
    <t>A.5. Građevinsko zemljište - GZ</t>
  </si>
  <si>
    <t>A.7.</t>
  </si>
  <si>
    <t>šumsko zemljište</t>
  </si>
  <si>
    <t>A.6. Poljoprivredno zemljište - PZ</t>
  </si>
  <si>
    <t>A.8.</t>
  </si>
  <si>
    <t>prirodno neplodno zemljište</t>
  </si>
  <si>
    <t>A.7. Šumsko zemljište - ŠZ</t>
  </si>
  <si>
    <t>A.9.</t>
  </si>
  <si>
    <t>različite nekretnine</t>
  </si>
  <si>
    <t>A.8. Prirodno neplodno zemljište - PNZ</t>
  </si>
  <si>
    <t>A.10.</t>
  </si>
  <si>
    <t xml:space="preserve">ostalo </t>
  </si>
  <si>
    <t>A.9. Različite nekretnine - RN</t>
  </si>
  <si>
    <t xml:space="preserve">spremište </t>
  </si>
  <si>
    <t>A.10. Ostalo</t>
  </si>
  <si>
    <t>OS - Ostalo</t>
  </si>
  <si>
    <t>vrsta ugovora</t>
  </si>
  <si>
    <t>skladište</t>
  </si>
  <si>
    <t>SP - Spremište</t>
  </si>
  <si>
    <t>kupoprodaja</t>
  </si>
  <si>
    <t>Zbroj ukupno (A.1. - A.10.)</t>
  </si>
  <si>
    <t>SKL - Skladište</t>
  </si>
  <si>
    <t>zakup</t>
  </si>
  <si>
    <t>B. vrsta ugovora - svi ugovori</t>
  </si>
  <si>
    <t>Zbroj ostalog</t>
  </si>
  <si>
    <t>najam</t>
  </si>
  <si>
    <t>ZBROJ UKUPNO (A.1.-10.)</t>
  </si>
  <si>
    <t>pravo služnosti</t>
  </si>
  <si>
    <t xml:space="preserve">najam </t>
  </si>
  <si>
    <t>B. Vrsta ugovora - svi ugovori</t>
  </si>
  <si>
    <t>Kupoprodajni ugovor</t>
  </si>
  <si>
    <t>pravo građenja</t>
  </si>
  <si>
    <t>Najam</t>
  </si>
  <si>
    <t xml:space="preserve">Zakup </t>
  </si>
  <si>
    <t>Pravo služnosti</t>
  </si>
  <si>
    <t>Pravo građenja</t>
  </si>
  <si>
    <t>Zbroj ukupno - svi ugovori</t>
  </si>
  <si>
    <t>skupine objekata</t>
  </si>
  <si>
    <t>neizgrađene k.č.</t>
  </si>
  <si>
    <t>izgrađene k.č.</t>
  </si>
  <si>
    <t>A.1.</t>
  </si>
  <si>
    <t>posebni dijelovi nekr.</t>
  </si>
  <si>
    <t>A.2.</t>
  </si>
  <si>
    <t>vrste nekretnina</t>
  </si>
  <si>
    <t>2017.</t>
  </si>
  <si>
    <t>r.br.</t>
  </si>
  <si>
    <t>k.č.br.</t>
  </si>
  <si>
    <t>Vrsta nekretnine</t>
  </si>
  <si>
    <t>Vrsta ugovora</t>
  </si>
  <si>
    <t>Datum ugovora</t>
  </si>
  <si>
    <t>Vrijednost nekretnine iz ugovora (kn)</t>
  </si>
  <si>
    <t>Površina u prometu (m²)</t>
  </si>
  <si>
    <t>ČAKOVEC</t>
  </si>
  <si>
    <t>1866/7</t>
  </si>
  <si>
    <t>KP - kupoprodaja</t>
  </si>
  <si>
    <t>13.1.2017.</t>
  </si>
  <si>
    <t>3. kat</t>
  </si>
  <si>
    <t>2410/1</t>
  </si>
  <si>
    <t>18.1.2017.</t>
  </si>
  <si>
    <t>2396/1</t>
  </si>
  <si>
    <t>23.1.2017.</t>
  </si>
  <si>
    <t>2. kat</t>
  </si>
  <si>
    <t>907/2</t>
  </si>
  <si>
    <t>27.1.2017.</t>
  </si>
  <si>
    <t>2.2.2017.</t>
  </si>
  <si>
    <t>8.2.2017.</t>
  </si>
  <si>
    <t>360/45</t>
  </si>
  <si>
    <t>6.2.2017.</t>
  </si>
  <si>
    <t>9.2.2017.</t>
  </si>
  <si>
    <t>4. kat</t>
  </si>
  <si>
    <t>10.2.2017.</t>
  </si>
  <si>
    <t>114/4</t>
  </si>
  <si>
    <t>13.2.2017.</t>
  </si>
  <si>
    <t>17.2.2017.</t>
  </si>
  <si>
    <t>Podaci o prometu nekretnina za stanove/apartmane u 2017. godini</t>
  </si>
  <si>
    <t>Kretanje broja ugovora za stanove/apartmane u 2017. godini prema katastarskim općinama</t>
  </si>
  <si>
    <t>Kretanje broja ugovora za stanove/apartmane u 2017. godini prema vrsti ugovora</t>
  </si>
  <si>
    <t>površina (m²)</t>
  </si>
  <si>
    <t>NOVO SELO ROK</t>
  </si>
  <si>
    <t>ŠANDOROVEC</t>
  </si>
  <si>
    <t>2017/5</t>
  </si>
  <si>
    <t>10.1.2017.</t>
  </si>
  <si>
    <t>MAČKOVEC</t>
  </si>
  <si>
    <t>1850/1</t>
  </si>
  <si>
    <t>2922/5</t>
  </si>
  <si>
    <t>Podaci o prometu nekretnina za stambene objekte u 2017. godini</t>
  </si>
  <si>
    <t>Kretanje broja ugovora za stambene objekte u 2017. godini prema katastarskim općinama</t>
  </si>
  <si>
    <t>Kretanje broja ugovora za stambene objekte u 2017. godini prema vrsti ugovora</t>
  </si>
  <si>
    <t>2336/1</t>
  </si>
  <si>
    <t>21.2.2017.</t>
  </si>
  <si>
    <t>Podaci o prometu nekretnina za poslovne prostore u 2017. godini</t>
  </si>
  <si>
    <t>Kretanje broja ugovora za poslovne prostore u 2017. godini po katastarskim općinama</t>
  </si>
  <si>
    <t>Kretanje broja ugovora za poslovne prostore u 2017. godini prema vrsti ugovora</t>
  </si>
  <si>
    <t>Broj ugovora za poslovne prostore u 2017. godini prema izgrađenosti k.č. po katastarskim općinama</t>
  </si>
  <si>
    <t>Broj ugovora za poslovne prostore u 2017. godini prema izgrađenosti k.č. s obzirom na vrstu ugovora</t>
  </si>
  <si>
    <t>Broj ugovora za stambene objekte u 2017. godini s obzirom na izgrađenost k.č. po katastarskim općinama</t>
  </si>
  <si>
    <t>Broj ugovora za stambene objekte u 2017. godini prema izgrađenosti k.č. s obzirom na vrstu ugovora</t>
  </si>
  <si>
    <t>Broj ugovora za stanove/apartmane u 2017. godini prema glavnim vrstama nekretnina po katastarskim općinama</t>
  </si>
  <si>
    <t>Broj ugovora za stanove/apartmane u 2017. godini prema glavnim vrstama nekretnina po vrsti ugovora</t>
  </si>
  <si>
    <t>Podaci o prometu nekretnina za parkirna-garažna mjesta u 2017. godini</t>
  </si>
  <si>
    <t>Kretanje broja ugovora za parkirna-garažna mjesta u 2017. godini po katastarskim općinama</t>
  </si>
  <si>
    <t>Kretanje broja ugovora za parkirna-garažna mjesta u 2017. godini prema vrsti ugovora</t>
  </si>
  <si>
    <t>Broj ugovora za parkirna-garažna mjesta u 2017. godini prema izgrađenosti k.č. po katastarskim općinama</t>
  </si>
  <si>
    <t>Broj ugovora za parkirna-garažna mjesta u 2017. godini prema izgrađenosti k.č. s obzirom na vrstu ugovora</t>
  </si>
  <si>
    <t>Podaci o prometu nekretnina za građevinska zemljišta u 2017. godini</t>
  </si>
  <si>
    <t>Kretanje broja ugovora za građevinska zemljišta u 2017. godini po katastarskim općinama</t>
  </si>
  <si>
    <t>Kretanje broja ugovora za građevinska zemljišta u 2017. godini prema vrsti ugovora</t>
  </si>
  <si>
    <t>Broj ugovora za građevinska zemljišta u 2017. godini s obzirom na izgrađenost k.č. po katastarskim općinama</t>
  </si>
  <si>
    <t>Broj ugovora za građevinska zemljišta u 2017. godini prema izgrađenosti k.č. s obzirom na vrstu ugovora</t>
  </si>
  <si>
    <t>IVANOVEC</t>
  </si>
  <si>
    <t>386/13</t>
  </si>
  <si>
    <t>2.1.2017.</t>
  </si>
  <si>
    <t>Podaci o prometu nekretnina za poljoprivredna zemljišta u 2017. godini</t>
  </si>
  <si>
    <t>Kretanje broja ugovora za poljoprivredna zemljišta u 2017. godini po katastarskim općinama</t>
  </si>
  <si>
    <t>Kretanje broja ugovora za poljoprivredna zemljišta u 2017. godini prema vrsti ugovora</t>
  </si>
  <si>
    <t>Broj ugovora za poljoprivredna zemljišta u 2017. godini prema izgrađenosti k.č. po katastarskim općinama</t>
  </si>
  <si>
    <t>Broj ugovora za poljoprivredna zemljišta u 2017. godini prema izgrađenosti k.č. s obzirom na vrstu ugovora</t>
  </si>
  <si>
    <t>Kretanje broja ugovora u 2017. godini po katastarskim općinama</t>
  </si>
  <si>
    <t>Kretanje broja ugovora u 2017. godini prema vrsti ugovora</t>
  </si>
  <si>
    <t>Kretanje broja ukupnog prometa u 2017. godini</t>
  </si>
  <si>
    <t>Ukupni promet prema tržišnim segmetnima/vrstama ugovora u 2017. godini  (kn)</t>
  </si>
  <si>
    <t>Podjela površina na tržištu nekretnina prema tržišnim segmentima/vrstama ugovora u 2017. godini (m²)</t>
  </si>
  <si>
    <t>6.3.2017.</t>
  </si>
  <si>
    <t>GORNJI PUSTAKOVEC</t>
  </si>
  <si>
    <t>2.3.2017.</t>
  </si>
  <si>
    <t>13.3.2017.</t>
  </si>
  <si>
    <t>21.3.2017.</t>
  </si>
  <si>
    <t>KRIŠTANOVEC</t>
  </si>
  <si>
    <t>MIHOVLJAN</t>
  </si>
  <si>
    <t>1347/1</t>
  </si>
  <si>
    <t>SAVSKA VES</t>
  </si>
  <si>
    <t>76/3</t>
  </si>
  <si>
    <t>7.2.2017.</t>
  </si>
  <si>
    <t>7.3.2017.</t>
  </si>
  <si>
    <t>8.3.2017.</t>
  </si>
  <si>
    <t>30.1.2017.</t>
  </si>
  <si>
    <t>neizgrađena</t>
  </si>
  <si>
    <t>izgrađena</t>
  </si>
  <si>
    <t>Z - zakup</t>
  </si>
  <si>
    <t>303,00 (mjesečno)</t>
  </si>
  <si>
    <t>1768/4</t>
  </si>
  <si>
    <t>1768/1</t>
  </si>
  <si>
    <t>20.2.2017.</t>
  </si>
  <si>
    <t>28.2.2017.</t>
  </si>
  <si>
    <t>Podaci o prometu nekretnina za šumska zemljišta u 2017. godini</t>
  </si>
  <si>
    <t>Kretanje broja ugovora za šumska zemljišta u 2017. godini po katastarskim općinama</t>
  </si>
  <si>
    <t>Kretanje broja ugovora za šumska zemljišta u 2017. godini prema vrsti ugovora</t>
  </si>
  <si>
    <t>Broj ugovora za šumska zemljišta u 2017. godini s obzirom na izgrađenost k.č. po katastarskim općinama</t>
  </si>
  <si>
    <t>Broj ugovora za šumska zemljišta u 2017. godini prema izgrađenosti k.č. s obzirom na vrstu ugovora</t>
  </si>
  <si>
    <t>15.3.2017.</t>
  </si>
  <si>
    <t>22.3.2017.</t>
  </si>
  <si>
    <t>27.3.2017.</t>
  </si>
  <si>
    <t>454/1</t>
  </si>
  <si>
    <t>Pregled tržišta - prema prostornim jedinicama (za neizgrađene katastarske čestice - građevinsko zemljište) za 2017. godinu</t>
  </si>
  <si>
    <t>Pregled tržišta - prema prostornim jedinicama (za izgrađene katastarske čestice - zgrade) za 2017. godinu</t>
  </si>
  <si>
    <t>Pregled tržišta - prema prostornim jedinicama (za posebne dijelove nekretnine - etažirano) za 2017. godinu</t>
  </si>
  <si>
    <t>GZ - Građevinsko zemljište</t>
  </si>
  <si>
    <t>Kat</t>
  </si>
  <si>
    <t>4.1.2017.</t>
  </si>
  <si>
    <t>ŽIŠKOVEC</t>
  </si>
  <si>
    <t>671/1</t>
  </si>
  <si>
    <t>16.1.2017.</t>
  </si>
  <si>
    <t>Podaci o prometu nekretnina za različite nekretnine u 2017. godini</t>
  </si>
  <si>
    <t>Kretanje broja ugovora za različite nekretnine u 2017. godini po katastarskim općinama</t>
  </si>
  <si>
    <t>Kretanje broja ugovora za različite nekretnine u 2017. godini prema vrsti ugovora</t>
  </si>
  <si>
    <t>Broj ugovora za različite nekretnine u 2017. godini prema izgrađenosti k.č. po katastarskim općinama</t>
  </si>
  <si>
    <t>Broj ugovora za različite nekretnine u 2017. godini prema izgrađenosti k.č. s obzirom na vrstu ugovora</t>
  </si>
  <si>
    <t>Podaci o prometu nekretnina za poslovne zgrade u 2017. godini</t>
  </si>
  <si>
    <t>Kretanje broja ugovora za poslovne zgrade u 2017. godini po katastarskim općinama</t>
  </si>
  <si>
    <t>Kretanje broja ugovora za poslovne zgrade u 2017. godini prema vrsti ugovora</t>
  </si>
  <si>
    <t>Broj ugovora za poslovne zgrade u 2017. godini prema izgrađenosti k.č. po katastarskim općinama</t>
  </si>
  <si>
    <t>Broj ugovora za poslovne zgrade u 2017. godini prema izgrađenosti k.č. s obzirom na vrstu ugovora</t>
  </si>
  <si>
    <t>KURŠANEC</t>
  </si>
  <si>
    <t>N - najam</t>
  </si>
  <si>
    <t>30.3.2017.</t>
  </si>
  <si>
    <t>3.4.2017.</t>
  </si>
  <si>
    <t>580,72 (mjesečno)</t>
  </si>
  <si>
    <t>326,86 (mjesečno)</t>
  </si>
  <si>
    <t>6.4.2017.</t>
  </si>
  <si>
    <t>1768/6</t>
  </si>
  <si>
    <t>360/2</t>
  </si>
  <si>
    <t>18.4.2017.</t>
  </si>
  <si>
    <t>16.3.2017.</t>
  </si>
  <si>
    <t>1121/2</t>
  </si>
  <si>
    <t>24.3.2017.</t>
  </si>
  <si>
    <t>12.4.2017.</t>
  </si>
  <si>
    <t>14.4.2017.</t>
  </si>
  <si>
    <t>435/1</t>
  </si>
  <si>
    <t>435/2</t>
  </si>
  <si>
    <t>9.3.2017.</t>
  </si>
  <si>
    <t>2668/1</t>
  </si>
  <si>
    <t>2668/2</t>
  </si>
  <si>
    <t>24.4.2017.</t>
  </si>
  <si>
    <t>28.4.2017.</t>
  </si>
  <si>
    <t>1136/2</t>
  </si>
  <si>
    <t>27.4.2017.</t>
  </si>
  <si>
    <t>3274/29</t>
  </si>
  <si>
    <t>20.4.2017.</t>
  </si>
  <si>
    <t>21.4.2017.</t>
  </si>
  <si>
    <t>5.5.2017.</t>
  </si>
  <si>
    <t>2.5.2017.</t>
  </si>
  <si>
    <t>2480/5</t>
  </si>
  <si>
    <t>10.4.2017.</t>
  </si>
  <si>
    <t>9.5.2017.</t>
  </si>
  <si>
    <t>15.5.2017.</t>
  </si>
  <si>
    <t>919/4</t>
  </si>
  <si>
    <t>12.5.2017.</t>
  </si>
  <si>
    <t>Podaci o prometu nekretnina za spremišta u 2017. godini</t>
  </si>
  <si>
    <t>Kretanje broja ugovora za spremišta u 2017. godini po katastarskim općinama</t>
  </si>
  <si>
    <t>Kretanje broja ugovora za spremišta u 2017. godini prema vrsti ugovora</t>
  </si>
  <si>
    <t>Broj ugovora za spremišta u 2017. godini prema izgrađenosti k.č. po katastarskim općinama</t>
  </si>
  <si>
    <t>Broj ugovora za spremišta u 2017. godini prema izgrađenosti k.č. s obzirom na vrstu ugovora</t>
  </si>
  <si>
    <t>Broj ugovora za ostale nekretnine u 2017. godini prema izgrađenosti k.č. s obzirom na vrstu ugovora</t>
  </si>
  <si>
    <t>Broj ugovora za ostale nekretnine u 2017. godini prema izgrađenosti k.č. po katastarskim općinama</t>
  </si>
  <si>
    <t>Kretanje broja ugovora za ostale nekretnine u 2017. godini prema vrsti ugovora</t>
  </si>
  <si>
    <t>Kretanje broja ugovora za ostale nekretnine u 2017. godini po katastarskim općinama</t>
  </si>
  <si>
    <t>Podaci o prometu ostalih nekretnina u 2017. godini</t>
  </si>
  <si>
    <t>4.5.2017.</t>
  </si>
  <si>
    <t>26.5.2017.</t>
  </si>
  <si>
    <t>29.5.2017.</t>
  </si>
  <si>
    <t>5.6.2017.</t>
  </si>
  <si>
    <t>433.943,59</t>
  </si>
  <si>
    <t>84,79</t>
  </si>
  <si>
    <t>3413/1</t>
  </si>
  <si>
    <t>19.6.2017.</t>
  </si>
  <si>
    <t>3415/1</t>
  </si>
  <si>
    <t>3455/8</t>
  </si>
  <si>
    <t>3456/8</t>
  </si>
  <si>
    <t>3414/1</t>
  </si>
  <si>
    <t>3457/14</t>
  </si>
  <si>
    <t>8.5.2017.</t>
  </si>
  <si>
    <t>2349/1</t>
  </si>
  <si>
    <t>2.8.2017.</t>
  </si>
  <si>
    <t>1.7.2017.</t>
  </si>
  <si>
    <t>10.7.2017.</t>
  </si>
  <si>
    <t>3.7.2017.</t>
  </si>
  <si>
    <t>24.7.2017.</t>
  </si>
  <si>
    <t>26.7.2017.</t>
  </si>
  <si>
    <t>prizemlje</t>
  </si>
  <si>
    <t>7.6.2017.</t>
  </si>
  <si>
    <t>18.8.2017.</t>
  </si>
  <si>
    <t>27.11.2017.</t>
  </si>
  <si>
    <t>20.11.2017.</t>
  </si>
  <si>
    <t>560/3</t>
  </si>
  <si>
    <t>18.9.2017.</t>
  </si>
  <si>
    <t>560/2</t>
  </si>
  <si>
    <t>560/1</t>
  </si>
  <si>
    <t>748/3</t>
  </si>
  <si>
    <t>6.12.2017.</t>
  </si>
  <si>
    <t>13.12.2017.</t>
  </si>
  <si>
    <t>22.12.2017.</t>
  </si>
  <si>
    <t>11.12.2017.</t>
  </si>
  <si>
    <t>19.12.2017.</t>
  </si>
  <si>
    <t>15.9.2017.</t>
  </si>
  <si>
    <t>2702/2</t>
  </si>
  <si>
    <t>2702/1</t>
  </si>
  <si>
    <t>28.11.2017.</t>
  </si>
  <si>
    <t>STRAHONINEC</t>
  </si>
  <si>
    <t>311/10</t>
  </si>
  <si>
    <t>25.4.2017.</t>
  </si>
  <si>
    <t>6.7.2017.</t>
  </si>
  <si>
    <t>30.10.2017.</t>
  </si>
  <si>
    <t>8.11.2017.</t>
  </si>
  <si>
    <t>14.11.2017.</t>
  </si>
  <si>
    <t>20.9.2017.</t>
  </si>
  <si>
    <t>2434/2</t>
  </si>
  <si>
    <t>22.9.2017.</t>
  </si>
  <si>
    <t>2434/1</t>
  </si>
  <si>
    <t>748/4</t>
  </si>
  <si>
    <t>13.11.2017.</t>
  </si>
  <si>
    <t>751/2</t>
  </si>
  <si>
    <t>20.10.2017.</t>
  </si>
  <si>
    <t>24.10.2017.</t>
  </si>
  <si>
    <t>24.8.2017.</t>
  </si>
  <si>
    <t>14.8.2017.</t>
  </si>
  <si>
    <t>1503/2</t>
  </si>
  <si>
    <t>1503/1</t>
  </si>
  <si>
    <t>9.9.2017.</t>
  </si>
  <si>
    <t>26.9.2017.</t>
  </si>
  <si>
    <t>25.10.2017.</t>
  </si>
  <si>
    <t>5.12.2017.</t>
  </si>
  <si>
    <t>14.7.2017.</t>
  </si>
  <si>
    <t>6.11.2017.</t>
  </si>
  <si>
    <t>23.10.2017.</t>
  </si>
  <si>
    <t>7.11.2017.</t>
  </si>
  <si>
    <t>11.8.2017.</t>
  </si>
  <si>
    <t>14.12.2017.</t>
  </si>
  <si>
    <t>9.11.2017.</t>
  </si>
  <si>
    <t>17.8.2017.</t>
  </si>
  <si>
    <t>4.9.2017.</t>
  </si>
  <si>
    <t>12.6.2017.</t>
  </si>
  <si>
    <t>1. kat</t>
  </si>
  <si>
    <t>19.10.2017.</t>
  </si>
  <si>
    <t>1461/2</t>
  </si>
  <si>
    <t>1166/46</t>
  </si>
  <si>
    <t>25.9.2017.</t>
  </si>
  <si>
    <t>1456/4</t>
  </si>
  <si>
    <t>26.10.2017.</t>
  </si>
  <si>
    <t>14.9.2017.</t>
  </si>
  <si>
    <t>22.5.2017.</t>
  </si>
  <si>
    <t>21.8.2017.</t>
  </si>
  <si>
    <t>28.7.2017.</t>
  </si>
  <si>
    <t>26.6.2017.</t>
  </si>
  <si>
    <t>2.11.2017.</t>
  </si>
  <si>
    <t>16.6.2017.</t>
  </si>
  <si>
    <t>27.9.2017.</t>
  </si>
  <si>
    <t>5. kat</t>
  </si>
  <si>
    <t>7.7.2017.</t>
  </si>
  <si>
    <t>4.10.2017.</t>
  </si>
  <si>
    <t>3433/12</t>
  </si>
  <si>
    <t>6.10.2017.</t>
  </si>
  <si>
    <t>927/40</t>
  </si>
  <si>
    <t>30.11.2017.</t>
  </si>
  <si>
    <t>16.8.2017.</t>
  </si>
  <si>
    <t>10.11.2017.</t>
  </si>
  <si>
    <t>690/2</t>
  </si>
  <si>
    <t>25.7.2017.</t>
  </si>
  <si>
    <t>690/1</t>
  </si>
  <si>
    <t>11.7.2017.</t>
  </si>
  <si>
    <t>17.5.2017.</t>
  </si>
  <si>
    <t>8.6.2017.</t>
  </si>
  <si>
    <t>13.6.2017.</t>
  </si>
  <si>
    <t>8.9.2017.</t>
  </si>
  <si>
    <t>1119/1</t>
  </si>
  <si>
    <t>429/4</t>
  </si>
  <si>
    <t>31.5.2017.</t>
  </si>
  <si>
    <t>429/3</t>
  </si>
  <si>
    <t>3.11.2017.</t>
  </si>
  <si>
    <t>11.9.2017.</t>
  </si>
  <si>
    <t>18.5.2017.</t>
  </si>
  <si>
    <t>2442/3</t>
  </si>
  <si>
    <t>1864/1</t>
  </si>
  <si>
    <t>1864/2</t>
  </si>
  <si>
    <t>507/2</t>
  </si>
  <si>
    <t>9.8.2017.</t>
  </si>
  <si>
    <t>15.12.2017.</t>
  </si>
  <si>
    <t>1.12.2017.</t>
  </si>
  <si>
    <t>2.10.2017.</t>
  </si>
  <si>
    <t>18.10.2017.</t>
  </si>
  <si>
    <t>5.9.2017.</t>
  </si>
  <si>
    <t>361/7</t>
  </si>
  <si>
    <t>11.10.2017.</t>
  </si>
  <si>
    <t>1596/6</t>
  </si>
  <si>
    <t>1569/1</t>
  </si>
  <si>
    <t>15.11.2017.</t>
  </si>
  <si>
    <t>6.9.2017.</t>
  </si>
  <si>
    <t>1872/1</t>
  </si>
  <si>
    <t>29.12.2017.</t>
  </si>
  <si>
    <t>4.4.2017.</t>
  </si>
  <si>
    <t>1360/1</t>
  </si>
  <si>
    <t>12.10.2017.</t>
  </si>
  <si>
    <t>2199/1</t>
  </si>
  <si>
    <t>1114/53</t>
  </si>
  <si>
    <t>8.8.2017.</t>
  </si>
  <si>
    <t>1652/1</t>
  </si>
  <si>
    <t>14.6.2017.</t>
  </si>
  <si>
    <t>5.7.2017.</t>
  </si>
  <si>
    <t>16.11.2017.</t>
  </si>
  <si>
    <t>1117/63</t>
  </si>
  <si>
    <t>21.11.2017.</t>
  </si>
  <si>
    <t>150/4</t>
  </si>
  <si>
    <t>1117/7</t>
  </si>
  <si>
    <t>1117/102</t>
  </si>
  <si>
    <t>360/8</t>
  </si>
  <si>
    <t>7.9.2017.</t>
  </si>
  <si>
    <t>361/8</t>
  </si>
  <si>
    <t>360/5</t>
  </si>
  <si>
    <t>1488/1</t>
  </si>
  <si>
    <t>1489/1</t>
  </si>
  <si>
    <t>2.6.2017.</t>
  </si>
  <si>
    <t>18.7.2017.</t>
  </si>
  <si>
    <t>193/2</t>
  </si>
  <si>
    <t>30.5.2017.</t>
  </si>
  <si>
    <t>posebni dijelovi nek.</t>
  </si>
  <si>
    <t>Prosječna vrijednost iz ugovora (kn)</t>
  </si>
  <si>
    <t>Prosječna površina (m²)</t>
  </si>
  <si>
    <t>Prosječna cijena po m² (kn/m²)</t>
  </si>
  <si>
    <t>Podaci o prosječnim vrijednostima posebnih dijelova nekretnine za stanove/apartmane u 2017. godini po katastarskim općinama</t>
  </si>
  <si>
    <t>GORNJI
PUSTAKOVEC</t>
  </si>
  <si>
    <t>Podaci o prosječnim vrijednostima izgrađenih nekretnina za stanove/apartmane u 2017. godini po katastarskim općinama</t>
  </si>
  <si>
    <t>vrsta nekretnine</t>
  </si>
  <si>
    <t>Kretanje broja ugovora za stanove/apartmane u 2017. godini prema vrsti nekretnine</t>
  </si>
  <si>
    <t>Kretanje cijena za stanove/apartmane u 2017. godini prema vrsti nekretnine</t>
  </si>
  <si>
    <t>Podaci o prosječnim vrijednostima nekretnina za poslovne prostore u 2016. godini po katastarskim općinama</t>
  </si>
  <si>
    <r>
      <t>Prosječna površina (m</t>
    </r>
    <r>
      <rPr>
        <sz val="11"/>
        <color theme="1"/>
        <rFont val="Calibri"/>
        <family val="2"/>
        <charset val="238"/>
      </rPr>
      <t>²</t>
    </r>
    <r>
      <rPr>
        <sz val="11"/>
        <color theme="1"/>
        <rFont val="Times New Roman"/>
        <family val="1"/>
        <charset val="238"/>
      </rPr>
      <t>)</t>
    </r>
  </si>
  <si>
    <r>
      <t>Prosječna cijena po m² (kn/m</t>
    </r>
    <r>
      <rPr>
        <sz val="11"/>
        <color theme="1"/>
        <rFont val="Calibri"/>
        <family val="2"/>
        <charset val="238"/>
      </rPr>
      <t>²</t>
    </r>
    <r>
      <rPr>
        <sz val="11"/>
        <color theme="1"/>
        <rFont val="Times New Roman"/>
        <family val="1"/>
        <charset val="238"/>
      </rPr>
      <t>)</t>
    </r>
  </si>
  <si>
    <t>Podaci o prosječnim vrijednostima nekretnina za garaže u 2017. godini po katastarskim općinama</t>
  </si>
  <si>
    <t>Podaci o prosječnim vrijednostima nekretnina za šumska zemljišta u 2017. godini po katastarskim općinama</t>
  </si>
  <si>
    <t>Podaci o prosječnim vrijednostima nekretnina za spremišta u 2017. godini po katastarskim općinama</t>
  </si>
  <si>
    <t>Podaci o prosječnim vrijednostima nekretnina za građevinska zemljišta u 2017. godini po katastarskim općinama</t>
  </si>
  <si>
    <t>Podaci o prosječnim vrijednostima ostalih nekretnina u 2017. godini po katastarskim općinama</t>
  </si>
  <si>
    <t>G. PUSTAKOVEC</t>
  </si>
  <si>
    <t>Podaci o prosječnim vrijednostima posebnih dijelova nekretnina za različite nekretnine u 2017. godini po katastarskim općinama</t>
  </si>
  <si>
    <t>Podaci o prosječnim vrijednostima izgrađenih nekretnina za različite nekretnine u 2017. godini po katastarskim općinama</t>
  </si>
  <si>
    <t xml:space="preserve">Podaci o prosječnim vrijednostima nekretnina za neizgrađena poljoprivredna zemljišta u 2017. godini po katastarskim općinama </t>
  </si>
  <si>
    <t>Podaci o prosječnim vrijednostima nekretnina za stambene objekte u 2017. godini po katastarskim općinama</t>
  </si>
  <si>
    <t>Podjela ugovora prema tržišnim segmentima/vrstama ugovora u 2017. godini</t>
  </si>
  <si>
    <t>Kretanje površina na tržištu nekretnina u 2017. godini prema glavnim vrstama nekretnina (m²)</t>
  </si>
  <si>
    <t>Ukupni promet u 2017. godini prema glavnim vrstama nekretnina (kn)</t>
  </si>
  <si>
    <t>Podaci o prosječnim vrijednostima nekretnina za poslovne zgrade u 2017. godini po katastarskim općinama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</si>
</sst>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1"/>
      <color theme="1"/>
      <name val="Calibri"/>
      <family val="2"/>
      <charset val="238"/>
    </font>
    <font>
      <sz val="26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ashDot">
        <color indexed="64"/>
      </right>
      <top style="thin">
        <color indexed="64"/>
      </top>
      <bottom style="thin">
        <color indexed="64"/>
      </bottom>
      <diagonal/>
    </border>
    <border>
      <left style="dashDot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Dot">
        <color indexed="64"/>
      </right>
      <top/>
      <bottom style="thin">
        <color indexed="64"/>
      </bottom>
      <diagonal/>
    </border>
    <border>
      <left style="dashDot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ashDot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dashDot">
        <color indexed="64"/>
      </right>
      <top style="thin">
        <color indexed="64"/>
      </top>
      <bottom/>
      <diagonal/>
    </border>
    <border>
      <left style="dashDot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ashDot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ashDot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Dot">
        <color indexed="64"/>
      </top>
      <bottom style="medium">
        <color indexed="64"/>
      </bottom>
      <diagonal/>
    </border>
    <border>
      <left style="thin">
        <color indexed="64"/>
      </left>
      <right/>
      <top style="dashDot">
        <color indexed="64"/>
      </top>
      <bottom style="thin">
        <color indexed="64"/>
      </bottom>
      <diagonal/>
    </border>
    <border>
      <left/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dashDot">
        <color indexed="64"/>
      </right>
      <top style="dashDot">
        <color indexed="64"/>
      </top>
      <bottom style="thin">
        <color indexed="64"/>
      </bottom>
      <diagonal/>
    </border>
    <border>
      <left style="dashDot">
        <color indexed="64"/>
      </left>
      <right style="thin">
        <color indexed="64"/>
      </right>
      <top style="dashDot">
        <color indexed="64"/>
      </top>
      <bottom style="dashDot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ashDot">
        <color indexed="64"/>
      </bottom>
      <diagonal/>
    </border>
    <border>
      <left style="dotted">
        <color indexed="64"/>
      </left>
      <right style="medium">
        <color indexed="64"/>
      </right>
      <top style="dashDot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Dot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dashDot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Dot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Dot">
        <color indexed="64"/>
      </bottom>
      <diagonal/>
    </border>
    <border>
      <left/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dashDot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dashDot">
        <color indexed="64"/>
      </bottom>
      <diagonal/>
    </border>
    <border>
      <left style="thin">
        <color indexed="64"/>
      </left>
      <right style="dashed">
        <color indexed="64"/>
      </right>
      <top style="dashDot">
        <color indexed="64"/>
      </top>
      <bottom style="dashDot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ashDot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ashDot">
        <color indexed="64"/>
      </right>
      <top style="thin">
        <color indexed="64"/>
      </top>
      <bottom/>
      <diagonal/>
    </border>
    <border>
      <left/>
      <right style="dashDot">
        <color indexed="64"/>
      </right>
      <top/>
      <bottom style="thin">
        <color indexed="64"/>
      </bottom>
      <diagonal/>
    </border>
    <border>
      <left/>
      <right style="dashDot">
        <color indexed="64"/>
      </right>
      <top style="thin">
        <color indexed="64"/>
      </top>
      <bottom style="thin">
        <color indexed="64"/>
      </bottom>
      <diagonal/>
    </border>
    <border>
      <left/>
      <right style="dashDot">
        <color indexed="64"/>
      </right>
      <top style="thin">
        <color indexed="64"/>
      </top>
      <bottom style="dashDot">
        <color indexed="64"/>
      </bottom>
      <diagonal/>
    </border>
    <border>
      <left/>
      <right/>
      <top style="dashDot">
        <color indexed="64"/>
      </top>
      <bottom style="thin">
        <color indexed="64"/>
      </bottom>
      <diagonal/>
    </border>
    <border>
      <left/>
      <right style="dashDot">
        <color indexed="64"/>
      </right>
      <top style="dashDot">
        <color indexed="64"/>
      </top>
      <bottom style="thin">
        <color indexed="64"/>
      </bottom>
      <diagonal/>
    </border>
    <border>
      <left style="dashDot">
        <color indexed="64"/>
      </left>
      <right style="dashDot">
        <color indexed="64"/>
      </right>
      <top style="thin">
        <color indexed="64"/>
      </top>
      <bottom style="thin">
        <color indexed="64"/>
      </bottom>
      <diagonal/>
    </border>
    <border>
      <left style="dashDot">
        <color indexed="64"/>
      </left>
      <right style="dashDot">
        <color indexed="64"/>
      </right>
      <top style="thin">
        <color indexed="64"/>
      </top>
      <bottom style="dashDot">
        <color indexed="64"/>
      </bottom>
      <diagonal/>
    </border>
    <border>
      <left style="dashDot">
        <color indexed="64"/>
      </left>
      <right style="dashDot">
        <color indexed="64"/>
      </right>
      <top style="dashDot">
        <color indexed="64"/>
      </top>
      <bottom style="thin">
        <color indexed="64"/>
      </bottom>
      <diagonal/>
    </border>
    <border>
      <left style="dashDot">
        <color indexed="64"/>
      </left>
      <right style="thin">
        <color indexed="64"/>
      </right>
      <top/>
      <bottom/>
      <diagonal/>
    </border>
    <border>
      <left/>
      <right style="dashDot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Dot">
        <color indexed="64"/>
      </bottom>
      <diagonal/>
    </border>
    <border>
      <left style="thin">
        <color indexed="64"/>
      </left>
      <right style="dashDot">
        <color indexed="64"/>
      </right>
      <top style="dashDot">
        <color indexed="64"/>
      </top>
      <bottom style="dashDot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3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5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vertical="center" wrapText="1"/>
    </xf>
    <xf numFmtId="10" fontId="5" fillId="0" borderId="21" xfId="1" applyNumberFormat="1" applyFont="1" applyBorder="1" applyAlignment="1">
      <alignment horizontal="center" vertical="center" wrapText="1"/>
    </xf>
    <xf numFmtId="10" fontId="8" fillId="0" borderId="21" xfId="1" applyNumberFormat="1" applyFont="1" applyBorder="1" applyAlignment="1">
      <alignment horizontal="center" vertical="center" wrapText="1"/>
    </xf>
    <xf numFmtId="10" fontId="8" fillId="0" borderId="22" xfId="1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/>
    </xf>
    <xf numFmtId="4" fontId="4" fillId="0" borderId="6" xfId="0" applyNumberFormat="1" applyFont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/>
    </xf>
    <xf numFmtId="10" fontId="5" fillId="0" borderId="26" xfId="1" applyNumberFormat="1" applyFont="1" applyBorder="1" applyAlignment="1">
      <alignment horizontal="center" vertical="center" wrapText="1"/>
    </xf>
    <xf numFmtId="10" fontId="8" fillId="0" borderId="26" xfId="1" applyNumberFormat="1" applyFont="1" applyBorder="1" applyAlignment="1">
      <alignment horizontal="center" vertical="center" wrapText="1"/>
    </xf>
    <xf numFmtId="10" fontId="8" fillId="0" borderId="27" xfId="1" applyNumberFormat="1" applyFont="1" applyBorder="1" applyAlignment="1">
      <alignment horizontal="center" vertical="center" wrapText="1"/>
    </xf>
    <xf numFmtId="0" fontId="5" fillId="0" borderId="29" xfId="1" applyFont="1" applyBorder="1" applyAlignment="1">
      <alignment vertical="center" wrapText="1"/>
    </xf>
    <xf numFmtId="10" fontId="5" fillId="0" borderId="30" xfId="1" applyNumberFormat="1" applyFont="1" applyBorder="1" applyAlignment="1">
      <alignment horizontal="center" vertical="center" wrapText="1"/>
    </xf>
    <xf numFmtId="10" fontId="8" fillId="0" borderId="30" xfId="1" applyNumberFormat="1" applyFont="1" applyBorder="1" applyAlignment="1">
      <alignment horizontal="center" vertical="center" wrapText="1"/>
    </xf>
    <xf numFmtId="4" fontId="4" fillId="2" borderId="32" xfId="0" applyNumberFormat="1" applyFont="1" applyFill="1" applyBorder="1" applyAlignment="1">
      <alignment horizontal="center" vertical="center"/>
    </xf>
    <xf numFmtId="0" fontId="5" fillId="0" borderId="33" xfId="1" applyFont="1" applyBorder="1" applyAlignment="1">
      <alignment vertical="center" wrapText="1"/>
    </xf>
    <xf numFmtId="10" fontId="5" fillId="0" borderId="35" xfId="1" applyNumberFormat="1" applyFont="1" applyBorder="1" applyAlignment="1">
      <alignment horizontal="center" vertical="center" wrapText="1"/>
    </xf>
    <xf numFmtId="10" fontId="8" fillId="0" borderId="36" xfId="1" applyNumberFormat="1" applyFont="1" applyBorder="1" applyAlignment="1">
      <alignment horizontal="center" vertical="center" wrapText="1"/>
    </xf>
    <xf numFmtId="10" fontId="8" fillId="0" borderId="18" xfId="1" applyNumberFormat="1" applyFont="1" applyBorder="1" applyAlignment="1">
      <alignment horizontal="center" vertical="center" wrapText="1"/>
    </xf>
    <xf numFmtId="10" fontId="8" fillId="0" borderId="43" xfId="1" applyNumberFormat="1" applyFont="1" applyBorder="1" applyAlignment="1">
      <alignment horizontal="center" vertical="center" wrapText="1"/>
    </xf>
    <xf numFmtId="4" fontId="4" fillId="2" borderId="10" xfId="0" applyNumberFormat="1" applyFont="1" applyFill="1" applyBorder="1" applyAlignment="1">
      <alignment horizontal="center" vertical="center"/>
    </xf>
    <xf numFmtId="10" fontId="8" fillId="0" borderId="46" xfId="1" applyNumberFormat="1" applyFont="1" applyBorder="1" applyAlignment="1">
      <alignment horizontal="center" vertical="center" wrapText="1"/>
    </xf>
    <xf numFmtId="10" fontId="8" fillId="0" borderId="47" xfId="1" applyNumberFormat="1" applyFont="1" applyBorder="1" applyAlignment="1">
      <alignment horizontal="center" vertical="center" wrapText="1"/>
    </xf>
    <xf numFmtId="10" fontId="8" fillId="0" borderId="48" xfId="1" applyNumberFormat="1" applyFont="1" applyBorder="1" applyAlignment="1">
      <alignment horizontal="center" vertical="center" wrapText="1"/>
    </xf>
    <xf numFmtId="0" fontId="5" fillId="0" borderId="24" xfId="1" applyFont="1" applyBorder="1" applyAlignment="1">
      <alignment vertical="center" wrapText="1"/>
    </xf>
    <xf numFmtId="10" fontId="8" fillId="0" borderId="49" xfId="1" applyNumberFormat="1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10" fontId="5" fillId="0" borderId="17" xfId="1" applyNumberFormat="1" applyFont="1" applyBorder="1" applyAlignment="1">
      <alignment horizontal="center" vertical="center" wrapText="1"/>
    </xf>
    <xf numFmtId="10" fontId="8" fillId="0" borderId="17" xfId="1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4" fontId="4" fillId="0" borderId="50" xfId="0" applyNumberFormat="1" applyFont="1" applyBorder="1" applyAlignment="1">
      <alignment horizontal="center" vertical="center"/>
    </xf>
    <xf numFmtId="4" fontId="4" fillId="0" borderId="54" xfId="0" applyNumberFormat="1" applyFont="1" applyBorder="1" applyAlignment="1">
      <alignment horizontal="center" vertical="center"/>
    </xf>
    <xf numFmtId="4" fontId="4" fillId="2" borderId="39" xfId="0" applyNumberFormat="1" applyFont="1" applyFill="1" applyBorder="1" applyAlignment="1">
      <alignment horizontal="center" vertical="center"/>
    </xf>
    <xf numFmtId="4" fontId="4" fillId="2" borderId="37" xfId="0" applyNumberFormat="1" applyFont="1" applyFill="1" applyBorder="1" applyAlignment="1">
      <alignment horizontal="center" vertical="center"/>
    </xf>
    <xf numFmtId="4" fontId="4" fillId="2" borderId="53" xfId="0" applyNumberFormat="1" applyFont="1" applyFill="1" applyBorder="1" applyAlignment="1">
      <alignment horizontal="center" vertical="center"/>
    </xf>
    <xf numFmtId="0" fontId="5" fillId="0" borderId="65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58" xfId="1" applyFont="1" applyBorder="1" applyAlignment="1">
      <alignment horizontal="center" vertical="center" wrapText="1"/>
    </xf>
    <xf numFmtId="0" fontId="5" fillId="0" borderId="66" xfId="1" applyFont="1" applyBorder="1" applyAlignment="1">
      <alignment horizontal="center" vertical="center" wrapText="1"/>
    </xf>
    <xf numFmtId="0" fontId="5" fillId="0" borderId="67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68" xfId="1" applyFont="1" applyBorder="1" applyAlignment="1">
      <alignment horizontal="center" vertical="center" wrapText="1"/>
    </xf>
    <xf numFmtId="0" fontId="8" fillId="0" borderId="65" xfId="1" applyNumberFormat="1" applyFont="1" applyBorder="1" applyAlignment="1">
      <alignment horizontal="center" vertical="center" wrapText="1"/>
    </xf>
    <xf numFmtId="0" fontId="8" fillId="0" borderId="66" xfId="1" applyNumberFormat="1" applyFont="1" applyBorder="1" applyAlignment="1">
      <alignment horizontal="center" vertical="center" wrapText="1"/>
    </xf>
    <xf numFmtId="0" fontId="8" fillId="0" borderId="67" xfId="1" applyNumberFormat="1" applyFont="1" applyBorder="1" applyAlignment="1">
      <alignment horizontal="center" vertical="center" wrapText="1"/>
    </xf>
    <xf numFmtId="0" fontId="8" fillId="0" borderId="63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7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right" vertical="center" wrapText="1"/>
    </xf>
    <xf numFmtId="4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right" vertical="center" wrapText="1"/>
    </xf>
    <xf numFmtId="4" fontId="4" fillId="2" borderId="4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4" fillId="2" borderId="84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0" borderId="86" xfId="1" applyFont="1" applyBorder="1" applyAlignment="1">
      <alignment horizontal="center" vertical="center" wrapText="1"/>
    </xf>
    <xf numFmtId="0" fontId="5" fillId="0" borderId="92" xfId="1" applyFont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right" vertical="center"/>
    </xf>
    <xf numFmtId="4" fontId="4" fillId="0" borderId="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58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4" fontId="4" fillId="0" borderId="23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73" xfId="0" applyFont="1" applyFill="1" applyBorder="1" applyAlignment="1">
      <alignment vertical="center"/>
    </xf>
    <xf numFmtId="0" fontId="4" fillId="0" borderId="42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4" fontId="4" fillId="0" borderId="11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4" fontId="4" fillId="0" borderId="39" xfId="0" applyNumberFormat="1" applyFont="1" applyBorder="1" applyAlignment="1">
      <alignment horizontal="center" vertical="center"/>
    </xf>
    <xf numFmtId="4" fontId="4" fillId="0" borderId="64" xfId="0" applyNumberFormat="1" applyFont="1" applyBorder="1" applyAlignment="1">
      <alignment horizontal="center" vertical="center"/>
    </xf>
    <xf numFmtId="4" fontId="4" fillId="2" borderId="60" xfId="0" applyNumberFormat="1" applyFont="1" applyFill="1" applyBorder="1" applyAlignment="1">
      <alignment horizontal="center" vertical="center"/>
    </xf>
    <xf numFmtId="4" fontId="4" fillId="2" borderId="40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4" fontId="4" fillId="0" borderId="31" xfId="0" applyNumberFormat="1" applyFont="1" applyBorder="1" applyAlignment="1">
      <alignment horizontal="center" vertical="center"/>
    </xf>
    <xf numFmtId="4" fontId="4" fillId="0" borderId="55" xfId="0" applyNumberFormat="1" applyFont="1" applyBorder="1" applyAlignment="1">
      <alignment horizontal="center" vertical="center"/>
    </xf>
    <xf numFmtId="4" fontId="4" fillId="0" borderId="61" xfId="0" applyNumberFormat="1" applyFont="1" applyBorder="1" applyAlignment="1">
      <alignment horizontal="center" vertical="center"/>
    </xf>
    <xf numFmtId="4" fontId="4" fillId="0" borderId="6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54" xfId="0" applyFont="1" applyBorder="1" applyAlignment="1">
      <alignment vertical="center"/>
    </xf>
    <xf numFmtId="0" fontId="4" fillId="0" borderId="8" xfId="0" applyFont="1" applyBorder="1" applyAlignment="1">
      <alignment horizontal="right" vertical="center"/>
    </xf>
    <xf numFmtId="4" fontId="4" fillId="0" borderId="8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right" vertical="center"/>
    </xf>
    <xf numFmtId="4" fontId="10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right"/>
    </xf>
    <xf numFmtId="4" fontId="10" fillId="0" borderId="4" xfId="0" applyNumberFormat="1" applyFont="1" applyBorder="1" applyAlignment="1">
      <alignment horizontal="center"/>
    </xf>
    <xf numFmtId="2" fontId="10" fillId="0" borderId="4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4" fontId="10" fillId="0" borderId="4" xfId="0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right" vertical="center"/>
    </xf>
    <xf numFmtId="4" fontId="10" fillId="0" borderId="8" xfId="0" applyNumberFormat="1" applyFont="1" applyBorder="1" applyAlignment="1">
      <alignment horizontal="center" vertical="center"/>
    </xf>
    <xf numFmtId="4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14" fontId="10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4" fontId="9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0" fillId="0" borderId="50" xfId="0" applyFont="1" applyBorder="1" applyAlignment="1">
      <alignment horizontal="center" vertical="center"/>
    </xf>
    <xf numFmtId="2" fontId="10" fillId="0" borderId="8" xfId="0" applyNumberFormat="1" applyFont="1" applyBorder="1" applyAlignment="1">
      <alignment horizontal="center" vertical="center"/>
    </xf>
    <xf numFmtId="0" fontId="10" fillId="0" borderId="50" xfId="0" applyFont="1" applyBorder="1" applyAlignment="1">
      <alignment horizontal="right" vertical="center"/>
    </xf>
    <xf numFmtId="4" fontId="10" fillId="0" borderId="50" xfId="0" applyNumberFormat="1" applyFont="1" applyBorder="1" applyAlignment="1">
      <alignment horizontal="center" vertical="center"/>
    </xf>
    <xf numFmtId="2" fontId="10" fillId="0" borderId="50" xfId="0" applyNumberFormat="1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4" fillId="0" borderId="50" xfId="0" applyFont="1" applyFill="1" applyBorder="1" applyAlignment="1" applyProtection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right" vertical="center"/>
    </xf>
    <xf numFmtId="4" fontId="4" fillId="0" borderId="28" xfId="0" applyNumberFormat="1" applyFont="1" applyBorder="1" applyAlignment="1">
      <alignment horizontal="center" vertical="center"/>
    </xf>
    <xf numFmtId="0" fontId="4" fillId="0" borderId="61" xfId="0" applyFont="1" applyFill="1" applyBorder="1" applyAlignment="1" applyProtection="1">
      <alignment horizontal="center" vertical="center" wrapText="1"/>
    </xf>
    <xf numFmtId="0" fontId="4" fillId="0" borderId="61" xfId="0" applyFont="1" applyFill="1" applyBorder="1" applyAlignment="1" applyProtection="1">
      <alignment horizontal="right" vertical="center" wrapText="1"/>
    </xf>
    <xf numFmtId="4" fontId="4" fillId="0" borderId="61" xfId="0" applyNumberFormat="1" applyFont="1" applyFill="1" applyBorder="1" applyAlignment="1" applyProtection="1">
      <alignment horizontal="center" vertical="center" wrapText="1"/>
    </xf>
    <xf numFmtId="0" fontId="4" fillId="0" borderId="50" xfId="0" applyFont="1" applyBorder="1" applyAlignment="1">
      <alignment horizontal="right" vertical="center"/>
    </xf>
    <xf numFmtId="0" fontId="4" fillId="0" borderId="61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61" xfId="0" applyFont="1" applyBorder="1" applyAlignment="1">
      <alignment horizontal="right" vertical="center"/>
    </xf>
    <xf numFmtId="4" fontId="10" fillId="0" borderId="6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10" fillId="0" borderId="8" xfId="0" applyNumberFormat="1" applyFont="1" applyBorder="1" applyAlignment="1">
      <alignment horizontal="right" vertical="center"/>
    </xf>
    <xf numFmtId="0" fontId="10" fillId="0" borderId="50" xfId="0" applyFont="1" applyFill="1" applyBorder="1" applyAlignment="1" applyProtection="1">
      <alignment horizontal="center" vertical="center" wrapText="1"/>
    </xf>
    <xf numFmtId="4" fontId="10" fillId="0" borderId="50" xfId="0" applyNumberFormat="1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4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50" xfId="0" applyFont="1" applyBorder="1" applyAlignment="1">
      <alignment horizontal="center"/>
    </xf>
    <xf numFmtId="0" fontId="10" fillId="0" borderId="61" xfId="0" applyFont="1" applyFill="1" applyBorder="1" applyAlignment="1" applyProtection="1">
      <alignment horizontal="center" vertical="center" wrapText="1"/>
    </xf>
    <xf numFmtId="4" fontId="10" fillId="0" borderId="6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right"/>
    </xf>
    <xf numFmtId="4" fontId="9" fillId="0" borderId="0" xfId="0" applyNumberFormat="1" applyFont="1" applyBorder="1" applyAlignment="1">
      <alignment horizontal="center"/>
    </xf>
    <xf numFmtId="0" fontId="4" fillId="0" borderId="41" xfId="0" applyFont="1" applyBorder="1" applyAlignment="1">
      <alignment horizontal="center" vertical="center"/>
    </xf>
    <xf numFmtId="4" fontId="10" fillId="0" borderId="9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8" xfId="0" applyFont="1" applyBorder="1" applyAlignment="1">
      <alignment horizontal="right"/>
    </xf>
    <xf numFmtId="4" fontId="10" fillId="0" borderId="8" xfId="0" applyNumberFormat="1" applyFont="1" applyBorder="1" applyAlignment="1">
      <alignment horizontal="center"/>
    </xf>
    <xf numFmtId="0" fontId="10" fillId="0" borderId="50" xfId="0" applyFont="1" applyBorder="1" applyAlignment="1">
      <alignment horizontal="right"/>
    </xf>
    <xf numFmtId="4" fontId="10" fillId="0" borderId="50" xfId="0" applyNumberFormat="1" applyFont="1" applyBorder="1" applyAlignment="1">
      <alignment horizontal="center"/>
    </xf>
    <xf numFmtId="0" fontId="4" fillId="0" borderId="96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right" vertical="center" wrapText="1"/>
    </xf>
    <xf numFmtId="0" fontId="10" fillId="0" borderId="50" xfId="0" applyFont="1" applyFill="1" applyBorder="1" applyAlignment="1" applyProtection="1">
      <alignment horizontal="right" vertical="center" wrapText="1"/>
    </xf>
    <xf numFmtId="0" fontId="10" fillId="0" borderId="61" xfId="0" applyFont="1" applyFill="1" applyBorder="1" applyAlignment="1" applyProtection="1">
      <alignment horizontal="right" vertical="center" wrapText="1"/>
    </xf>
    <xf numFmtId="0" fontId="10" fillId="0" borderId="4" xfId="0" applyFont="1" applyFill="1" applyBorder="1" applyAlignment="1" applyProtection="1">
      <alignment horizontal="right" vertical="center" wrapText="1"/>
    </xf>
    <xf numFmtId="4" fontId="10" fillId="0" borderId="39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53" xfId="0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4" fontId="4" fillId="0" borderId="70" xfId="0" applyNumberFormat="1" applyFont="1" applyBorder="1" applyAlignment="1">
      <alignment horizontal="center" vertical="center"/>
    </xf>
    <xf numFmtId="4" fontId="4" fillId="0" borderId="32" xfId="0" applyNumberFormat="1" applyFont="1" applyBorder="1" applyAlignment="1">
      <alignment horizontal="center"/>
    </xf>
    <xf numFmtId="4" fontId="4" fillId="0" borderId="39" xfId="0" applyNumberFormat="1" applyFont="1" applyBorder="1" applyAlignment="1">
      <alignment horizontal="center"/>
    </xf>
    <xf numFmtId="4" fontId="4" fillId="0" borderId="37" xfId="0" applyNumberFormat="1" applyFont="1" applyBorder="1" applyAlignment="1">
      <alignment horizontal="center"/>
    </xf>
    <xf numFmtId="4" fontId="4" fillId="0" borderId="53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71" xfId="0" applyFont="1" applyBorder="1" applyAlignment="1">
      <alignment horizontal="center"/>
    </xf>
    <xf numFmtId="4" fontId="4" fillId="0" borderId="71" xfId="0" applyNumberFormat="1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 vertical="center"/>
    </xf>
    <xf numFmtId="4" fontId="4" fillId="0" borderId="8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/>
    </xf>
    <xf numFmtId="4" fontId="4" fillId="0" borderId="23" xfId="0" applyNumberFormat="1" applyFont="1" applyBorder="1" applyAlignment="1">
      <alignment horizontal="center"/>
    </xf>
    <xf numFmtId="4" fontId="4" fillId="0" borderId="71" xfId="0" applyNumberFormat="1" applyFont="1" applyBorder="1" applyAlignment="1">
      <alignment horizontal="center"/>
    </xf>
    <xf numFmtId="0" fontId="4" fillId="0" borderId="7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4" fontId="4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4" fontId="4" fillId="0" borderId="0" xfId="0" applyNumberFormat="1" applyFont="1" applyAlignment="1">
      <alignment vertical="center"/>
    </xf>
    <xf numFmtId="4" fontId="9" fillId="0" borderId="4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vertical="center"/>
    </xf>
    <xf numFmtId="4" fontId="0" fillId="0" borderId="0" xfId="0" applyNumberFormat="1" applyFont="1" applyAlignment="1">
      <alignment vertical="center"/>
    </xf>
    <xf numFmtId="4" fontId="9" fillId="0" borderId="23" xfId="0" applyNumberFormat="1" applyFont="1" applyBorder="1" applyAlignment="1">
      <alignment horizontal="center" vertical="center"/>
    </xf>
    <xf numFmtId="4" fontId="10" fillId="0" borderId="23" xfId="0" applyNumberFormat="1" applyFont="1" applyBorder="1" applyAlignment="1">
      <alignment horizontal="center" vertical="center"/>
    </xf>
    <xf numFmtId="4" fontId="10" fillId="2" borderId="39" xfId="0" applyNumberFormat="1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/>
    </xf>
    <xf numFmtId="0" fontId="8" fillId="0" borderId="58" xfId="1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69" xfId="1" applyFont="1" applyBorder="1" applyAlignment="1">
      <alignment horizontal="center" vertical="center" wrapText="1"/>
    </xf>
    <xf numFmtId="0" fontId="5" fillId="0" borderId="25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 wrapText="1"/>
    </xf>
    <xf numFmtId="0" fontId="5" fillId="0" borderId="104" xfId="1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8" fillId="0" borderId="10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106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/>
    </xf>
    <xf numFmtId="0" fontId="5" fillId="0" borderId="70" xfId="1" applyFont="1" applyBorder="1" applyAlignment="1">
      <alignment horizontal="center" vertical="center" wrapText="1"/>
    </xf>
    <xf numFmtId="0" fontId="4" fillId="0" borderId="98" xfId="0" applyFont="1" applyBorder="1" applyAlignment="1">
      <alignment vertical="center"/>
    </xf>
    <xf numFmtId="0" fontId="4" fillId="0" borderId="0" xfId="0" applyFont="1" applyBorder="1" applyAlignment="1"/>
    <xf numFmtId="0" fontId="4" fillId="3" borderId="4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5" fillId="0" borderId="93" xfId="1" applyFont="1" applyBorder="1" applyAlignment="1">
      <alignment horizontal="center" vertical="center" wrapText="1"/>
    </xf>
    <xf numFmtId="0" fontId="5" fillId="0" borderId="94" xfId="1" applyFont="1" applyBorder="1" applyAlignment="1">
      <alignment horizontal="center" vertical="center" wrapText="1"/>
    </xf>
    <xf numFmtId="0" fontId="5" fillId="0" borderId="44" xfId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5" fillId="0" borderId="51" xfId="1" applyFont="1" applyBorder="1" applyAlignment="1">
      <alignment horizontal="center" vertical="center" wrapText="1"/>
    </xf>
    <xf numFmtId="0" fontId="5" fillId="0" borderId="52" xfId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7" fillId="0" borderId="93" xfId="1" applyFont="1" applyBorder="1" applyAlignment="1">
      <alignment horizontal="center" vertical="center" textRotation="90" wrapText="1"/>
    </xf>
    <xf numFmtId="0" fontId="7" fillId="0" borderId="94" xfId="1" applyFont="1" applyBorder="1" applyAlignment="1">
      <alignment horizontal="center" vertical="center" textRotation="90" wrapText="1"/>
    </xf>
    <xf numFmtId="0" fontId="7" fillId="0" borderId="44" xfId="1" applyFont="1" applyBorder="1" applyAlignment="1">
      <alignment horizontal="center" vertical="center" textRotation="90" wrapText="1"/>
    </xf>
    <xf numFmtId="0" fontId="4" fillId="0" borderId="23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3" fillId="0" borderId="87" xfId="1" applyFont="1" applyBorder="1" applyAlignment="1">
      <alignment horizontal="center" vertical="center" wrapText="1"/>
    </xf>
    <xf numFmtId="0" fontId="3" fillId="0" borderId="56" xfId="1" applyFont="1" applyBorder="1" applyAlignment="1">
      <alignment horizontal="center" vertical="center" wrapText="1"/>
    </xf>
    <xf numFmtId="0" fontId="3" fillId="0" borderId="90" xfId="1" applyFont="1" applyBorder="1" applyAlignment="1">
      <alignment horizontal="center" vertical="center" wrapText="1"/>
    </xf>
    <xf numFmtId="0" fontId="3" fillId="0" borderId="57" xfId="1" applyFont="1" applyBorder="1" applyAlignment="1">
      <alignment horizontal="center" vertical="center" wrapText="1"/>
    </xf>
    <xf numFmtId="0" fontId="3" fillId="0" borderId="88" xfId="1" applyFont="1" applyBorder="1" applyAlignment="1">
      <alignment horizontal="center" vertical="center" wrapText="1"/>
    </xf>
    <xf numFmtId="0" fontId="3" fillId="0" borderId="89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52" xfId="1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65" xfId="1" applyFont="1" applyBorder="1" applyAlignment="1">
      <alignment horizontal="center" vertical="center" wrapText="1"/>
    </xf>
    <xf numFmtId="0" fontId="3" fillId="0" borderId="99" xfId="1" applyFont="1" applyBorder="1" applyAlignment="1">
      <alignment horizontal="center" vertical="center" wrapText="1"/>
    </xf>
    <xf numFmtId="0" fontId="3" fillId="0" borderId="100" xfId="1" applyFont="1" applyBorder="1" applyAlignment="1">
      <alignment horizontal="center" vertical="center" wrapText="1"/>
    </xf>
    <xf numFmtId="0" fontId="3" fillId="0" borderId="101" xfId="1" applyFont="1" applyBorder="1" applyAlignment="1">
      <alignment horizontal="center" vertical="center" wrapText="1"/>
    </xf>
    <xf numFmtId="0" fontId="3" fillId="0" borderId="102" xfId="1" applyFont="1" applyBorder="1" applyAlignment="1">
      <alignment horizontal="center" vertical="center" wrapText="1"/>
    </xf>
    <xf numFmtId="0" fontId="3" fillId="0" borderId="98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2" borderId="103" xfId="0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0" fontId="1" fillId="2" borderId="70" xfId="0" applyFont="1" applyFill="1" applyBorder="1" applyAlignment="1">
      <alignment horizontal="center" vertical="center" wrapText="1"/>
    </xf>
    <xf numFmtId="0" fontId="1" fillId="2" borderId="7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63" xfId="0" applyFont="1" applyFill="1" applyBorder="1" applyAlignment="1">
      <alignment horizontal="center" vertical="center" wrapText="1"/>
    </xf>
    <xf numFmtId="0" fontId="1" fillId="2" borderId="73" xfId="0" applyFont="1" applyFill="1" applyBorder="1" applyAlignment="1">
      <alignment horizontal="center" vertical="center" wrapText="1"/>
    </xf>
    <xf numFmtId="0" fontId="1" fillId="2" borderId="7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 wrapText="1"/>
    </xf>
    <xf numFmtId="0" fontId="4" fillId="2" borderId="72" xfId="0" applyFont="1" applyFill="1" applyBorder="1" applyAlignment="1">
      <alignment horizontal="center" vertical="center" wrapText="1"/>
    </xf>
    <xf numFmtId="0" fontId="4" fillId="2" borderId="63" xfId="0" applyFont="1" applyFill="1" applyBorder="1" applyAlignment="1">
      <alignment horizontal="center" vertical="center" wrapText="1"/>
    </xf>
    <xf numFmtId="0" fontId="4" fillId="2" borderId="74" xfId="0" applyFont="1" applyFill="1" applyBorder="1" applyAlignment="1">
      <alignment horizontal="center" vertical="center" wrapText="1"/>
    </xf>
    <xf numFmtId="0" fontId="1" fillId="2" borderId="70" xfId="0" applyFont="1" applyFill="1" applyBorder="1" applyAlignment="1">
      <alignment horizontal="center" wrapText="1"/>
    </xf>
    <xf numFmtId="0" fontId="1" fillId="2" borderId="71" xfId="0" applyFont="1" applyFill="1" applyBorder="1" applyAlignment="1">
      <alignment horizontal="center" wrapText="1"/>
    </xf>
    <xf numFmtId="0" fontId="1" fillId="2" borderId="72" xfId="0" applyFont="1" applyFill="1" applyBorder="1" applyAlignment="1">
      <alignment horizontal="center" wrapText="1"/>
    </xf>
    <xf numFmtId="0" fontId="1" fillId="2" borderId="63" xfId="0" applyFont="1" applyFill="1" applyBorder="1" applyAlignment="1">
      <alignment horizontal="center" wrapText="1"/>
    </xf>
    <xf numFmtId="0" fontId="1" fillId="2" borderId="73" xfId="0" applyFont="1" applyFill="1" applyBorder="1" applyAlignment="1">
      <alignment horizontal="center" wrapText="1"/>
    </xf>
    <xf numFmtId="0" fontId="1" fillId="2" borderId="74" xfId="0" applyFont="1" applyFill="1" applyBorder="1" applyAlignment="1">
      <alignment horizontal="center" wrapText="1"/>
    </xf>
    <xf numFmtId="0" fontId="4" fillId="2" borderId="23" xfId="0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23" xfId="0" applyFont="1" applyFill="1" applyBorder="1" applyAlignment="1" applyProtection="1">
      <alignment horizontal="center" vertical="center" wrapText="1"/>
    </xf>
    <xf numFmtId="0" fontId="4" fillId="2" borderId="8" xfId="0" applyFont="1" applyFill="1" applyBorder="1" applyAlignment="1" applyProtection="1">
      <alignment horizontal="center" vertical="center" wrapText="1"/>
    </xf>
    <xf numFmtId="0" fontId="10" fillId="0" borderId="23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95" xfId="0" applyFont="1" applyBorder="1" applyAlignment="1">
      <alignment horizontal="center" vertical="center" wrapText="1"/>
    </xf>
    <xf numFmtId="0" fontId="10" fillId="0" borderId="96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72" xfId="0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 wrapText="1"/>
    </xf>
    <xf numFmtId="0" fontId="4" fillId="2" borderId="76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85" xfId="0" applyFont="1" applyFill="1" applyBorder="1" applyAlignment="1">
      <alignment horizontal="center" vertical="center" wrapText="1"/>
    </xf>
    <xf numFmtId="0" fontId="4" fillId="2" borderId="84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2" borderId="79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2" borderId="80" xfId="0" applyFont="1" applyFill="1" applyBorder="1" applyAlignment="1">
      <alignment horizontal="center" vertical="center"/>
    </xf>
    <xf numFmtId="0" fontId="4" fillId="0" borderId="95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/>
    </xf>
    <xf numFmtId="0" fontId="4" fillId="2" borderId="71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4" fillId="2" borderId="77" xfId="0" applyFont="1" applyFill="1" applyBorder="1" applyAlignment="1">
      <alignment horizontal="center" vertical="center"/>
    </xf>
    <xf numFmtId="4" fontId="4" fillId="0" borderId="7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4" fillId="0" borderId="23" xfId="0" applyFont="1" applyFill="1" applyBorder="1" applyAlignment="1" applyProtection="1">
      <alignment horizontal="center" vertical="center" wrapText="1"/>
    </xf>
    <xf numFmtId="0" fontId="4" fillId="0" borderId="28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2" fontId="4" fillId="0" borderId="4" xfId="0" applyNumberFormat="1" applyFont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8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1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82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10" fillId="0" borderId="96" xfId="0" applyFont="1" applyBorder="1" applyAlignment="1">
      <alignment horizontal="center" vertical="center"/>
    </xf>
    <xf numFmtId="4" fontId="4" fillId="0" borderId="23" xfId="0" applyNumberFormat="1" applyFont="1" applyBorder="1" applyAlignment="1">
      <alignment horizontal="center"/>
    </xf>
    <xf numFmtId="0" fontId="1" fillId="0" borderId="70" xfId="0" applyFont="1" applyBorder="1" applyAlignment="1">
      <alignment horizontal="center" wrapText="1"/>
    </xf>
    <xf numFmtId="0" fontId="1" fillId="0" borderId="71" xfId="0" applyFont="1" applyBorder="1" applyAlignment="1">
      <alignment horizontal="center" wrapText="1"/>
    </xf>
    <xf numFmtId="0" fontId="1" fillId="0" borderId="72" xfId="0" applyFont="1" applyBorder="1" applyAlignment="1">
      <alignment horizontal="center" wrapText="1"/>
    </xf>
    <xf numFmtId="0" fontId="1" fillId="0" borderId="63" xfId="0" applyFont="1" applyBorder="1" applyAlignment="1">
      <alignment horizontal="center" wrapText="1"/>
    </xf>
    <xf numFmtId="0" fontId="1" fillId="0" borderId="73" xfId="0" applyFont="1" applyBorder="1" applyAlignment="1">
      <alignment horizontal="center" wrapText="1"/>
    </xf>
    <xf numFmtId="0" fontId="1" fillId="0" borderId="74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23" xfId="0" applyFont="1" applyFill="1" applyBorder="1" applyAlignment="1" applyProtection="1">
      <alignment horizontal="center" vertical="center" wrapText="1"/>
    </xf>
    <xf numFmtId="0" fontId="10" fillId="0" borderId="28" xfId="0" applyFont="1" applyFill="1" applyBorder="1" applyAlignment="1" applyProtection="1">
      <alignment horizontal="center" vertical="center" wrapText="1"/>
    </xf>
    <xf numFmtId="0" fontId="10" fillId="0" borderId="96" xfId="0" applyFont="1" applyFill="1" applyBorder="1" applyAlignment="1" applyProtection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</cellXfs>
  <cellStyles count="2">
    <cellStyle name="Normal 2" xfId="1" xr:uid="{00000000-0005-0000-0000-000000000000}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Prikaz transakcija</a:t>
            </a:r>
            <a:r>
              <a:rPr lang="hr-HR" baseline="0"/>
              <a:t> i prometa u 2017. godini</a:t>
            </a:r>
            <a:endParaRPr lang="hr-HR"/>
          </a:p>
        </c:rich>
      </c:tx>
      <c:layout>
        <c:manualLayout>
          <c:xMode val="edge"/>
          <c:yMode val="edge"/>
          <c:x val="0.2992225534302825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6155208122774839E-2"/>
          <c:y val="0.18722705255741365"/>
          <c:w val="0.84828873589610176"/>
          <c:h val="0.61474236114890568"/>
        </c:manualLayout>
      </c:layout>
      <c:barChart>
        <c:barDir val="col"/>
        <c:grouping val="clustered"/>
        <c:varyColors val="0"/>
        <c:ser>
          <c:idx val="0"/>
          <c:order val="0"/>
          <c:tx>
            <c:v>Ukupni broj ugovora u 2017. godini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Sheet1!$N$2:$Y$2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Sheet1!$N$17:$Y$17</c:f>
              <c:numCache>
                <c:formatCode>General</c:formatCode>
                <c:ptCount val="12"/>
                <c:pt idx="0">
                  <c:v>22</c:v>
                </c:pt>
                <c:pt idx="1">
                  <c:v>26</c:v>
                </c:pt>
                <c:pt idx="2">
                  <c:v>25</c:v>
                </c:pt>
                <c:pt idx="3">
                  <c:v>35</c:v>
                </c:pt>
                <c:pt idx="4">
                  <c:v>31</c:v>
                </c:pt>
                <c:pt idx="5">
                  <c:v>20</c:v>
                </c:pt>
                <c:pt idx="6">
                  <c:v>22</c:v>
                </c:pt>
                <c:pt idx="7">
                  <c:v>15</c:v>
                </c:pt>
                <c:pt idx="8">
                  <c:v>37</c:v>
                </c:pt>
                <c:pt idx="9">
                  <c:v>23</c:v>
                </c:pt>
                <c:pt idx="10">
                  <c:v>30</c:v>
                </c:pt>
                <c:pt idx="1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BE-4C70-B6D2-03CB2BD24DC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769248"/>
        <c:axId val="182637560"/>
      </c:barChart>
      <c:catAx>
        <c:axId val="4769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37560"/>
        <c:crosses val="autoZero"/>
        <c:auto val="1"/>
        <c:lblAlgn val="ctr"/>
        <c:lblOffset val="100"/>
        <c:noMultiLvlLbl val="0"/>
      </c:catAx>
      <c:valAx>
        <c:axId val="182637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b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layout>
            <c:manualLayout>
              <c:xMode val="edge"/>
              <c:yMode val="edge"/>
              <c:x val="0.95070475659506093"/>
              <c:y val="0.354539824925588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b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out"/>
        <c:minorTickMark val="none"/>
        <c:tickLblPos val="high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769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7725321387305485"/>
          <c:y val="9.967786665555177E-2"/>
          <c:w val="0.23799991985162644"/>
          <c:h val="8.27698233908539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059109750344491"/>
          <c:y val="0.24449111371150201"/>
          <c:w val="0.8311851224783191"/>
          <c:h val="0.59709747664906798"/>
        </c:manualLayout>
      </c:layout>
      <c:lineChart>
        <c:grouping val="standard"/>
        <c:varyColors val="0"/>
        <c:ser>
          <c:idx val="1"/>
          <c:order val="0"/>
          <c:tx>
            <c:v>Ukupni promet u 2017. godini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8"/>
              <c:layout>
                <c:manualLayout>
                  <c:x val="-5.490233304403435E-2"/>
                  <c:y val="-4.55083272725445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2EF-4F23-83E3-32267D233A92}"/>
                </c:ext>
              </c:extLst>
            </c:dLbl>
            <c:dLbl>
              <c:idx val="9"/>
              <c:layout>
                <c:manualLayout>
                  <c:x val="-4.2923665989098109E-2"/>
                  <c:y val="-5.23950107442887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2EF-4F23-83E3-32267D233A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(Sheet1!$AK$2:$AP$2,Sheet1!$AK$34:$AP$34)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(Sheet1!$AK$23:$AP$23,Sheet1!$AK$55:$AP$55)</c:f>
              <c:numCache>
                <c:formatCode>#,##0.00</c:formatCode>
                <c:ptCount val="12"/>
                <c:pt idx="0">
                  <c:v>2709345.0300000003</c:v>
                </c:pt>
                <c:pt idx="1">
                  <c:v>9973880.2199999988</c:v>
                </c:pt>
                <c:pt idx="2">
                  <c:v>1826523.37</c:v>
                </c:pt>
                <c:pt idx="3">
                  <c:v>8675828.8399999999</c:v>
                </c:pt>
                <c:pt idx="4">
                  <c:v>6405477.4500000002</c:v>
                </c:pt>
                <c:pt idx="5">
                  <c:v>1149715.8900000001</c:v>
                </c:pt>
                <c:pt idx="6">
                  <c:v>4848627.2300000004</c:v>
                </c:pt>
                <c:pt idx="7">
                  <c:v>2459230.38</c:v>
                </c:pt>
                <c:pt idx="8">
                  <c:v>4500987.4400000004</c:v>
                </c:pt>
                <c:pt idx="9">
                  <c:v>4429658.9000000004</c:v>
                </c:pt>
                <c:pt idx="10">
                  <c:v>3016959.6500000004</c:v>
                </c:pt>
                <c:pt idx="11">
                  <c:v>1072393.83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2EF-4F23-83E3-32267D233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2637944"/>
        <c:axId val="181804496"/>
      </c:lineChart>
      <c:catAx>
        <c:axId val="1826379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1804496"/>
        <c:crosses val="autoZero"/>
        <c:auto val="1"/>
        <c:lblAlgn val="ctr"/>
        <c:lblOffset val="100"/>
        <c:noMultiLvlLbl val="0"/>
      </c:catAx>
      <c:valAx>
        <c:axId val="1818044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promet u kunama</a:t>
                </a:r>
              </a:p>
            </c:rich>
          </c:tx>
          <c:layout>
            <c:manualLayout>
              <c:xMode val="edge"/>
              <c:yMode val="edge"/>
              <c:x val="2.7677261471202586E-3"/>
              <c:y val="0.41935711414306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37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326379381656744"/>
          <c:y val="0.16520403904424194"/>
          <c:w val="0.22404566260579406"/>
          <c:h val="8.07410055761528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u 2017. godini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Sheet1!$N$2:$Y$2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Sheet1!$N$17:$Y$17</c:f>
              <c:numCache>
                <c:formatCode>General</c:formatCode>
                <c:ptCount val="12"/>
                <c:pt idx="0">
                  <c:v>22</c:v>
                </c:pt>
                <c:pt idx="1">
                  <c:v>26</c:v>
                </c:pt>
                <c:pt idx="2">
                  <c:v>25</c:v>
                </c:pt>
                <c:pt idx="3">
                  <c:v>35</c:v>
                </c:pt>
                <c:pt idx="4">
                  <c:v>31</c:v>
                </c:pt>
                <c:pt idx="5">
                  <c:v>20</c:v>
                </c:pt>
                <c:pt idx="6">
                  <c:v>22</c:v>
                </c:pt>
                <c:pt idx="7">
                  <c:v>15</c:v>
                </c:pt>
                <c:pt idx="8">
                  <c:v>37</c:v>
                </c:pt>
                <c:pt idx="9">
                  <c:v>23</c:v>
                </c:pt>
                <c:pt idx="10">
                  <c:v>30</c:v>
                </c:pt>
                <c:pt idx="11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98-4688-8169-053389774B9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82242032"/>
        <c:axId val="182926608"/>
      </c:lineChart>
      <c:catAx>
        <c:axId val="1822420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 godina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926608"/>
        <c:crosses val="autoZero"/>
        <c:auto val="1"/>
        <c:lblAlgn val="ctr"/>
        <c:lblOffset val="100"/>
        <c:noMultiLvlLbl val="0"/>
      </c:catAx>
      <c:valAx>
        <c:axId val="182926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242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Ukupni broj ugovora u 2017. godini po katastarskim općinama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Sheet1!$M$3:$M$16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Sheet1!$Z$3:$Z$16</c:f>
              <c:numCache>
                <c:formatCode>General</c:formatCode>
                <c:ptCount val="14"/>
                <c:pt idx="0">
                  <c:v>81</c:v>
                </c:pt>
                <c:pt idx="1">
                  <c:v>15</c:v>
                </c:pt>
                <c:pt idx="2">
                  <c:v>2</c:v>
                </c:pt>
                <c:pt idx="3">
                  <c:v>4</c:v>
                </c:pt>
                <c:pt idx="4">
                  <c:v>2</c:v>
                </c:pt>
                <c:pt idx="5">
                  <c:v>29</c:v>
                </c:pt>
                <c:pt idx="6">
                  <c:v>43</c:v>
                </c:pt>
                <c:pt idx="7">
                  <c:v>88</c:v>
                </c:pt>
                <c:pt idx="8">
                  <c:v>33</c:v>
                </c:pt>
                <c:pt idx="9">
                  <c:v>2</c:v>
                </c:pt>
                <c:pt idx="10">
                  <c:v>3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E3-4848-97DA-0B40C14E57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82963736"/>
        <c:axId val="182952504"/>
      </c:barChart>
      <c:catAx>
        <c:axId val="182963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katastarska općina</a:t>
                </a:r>
              </a:p>
            </c:rich>
          </c:tx>
          <c:layout>
            <c:manualLayout>
              <c:xMode val="edge"/>
              <c:yMode val="edge"/>
              <c:x val="0.46292531511003815"/>
              <c:y val="0.813977370475749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952504"/>
        <c:crosses val="autoZero"/>
        <c:auto val="1"/>
        <c:lblAlgn val="ctr"/>
        <c:lblOffset val="100"/>
        <c:noMultiLvlLbl val="0"/>
      </c:catAx>
      <c:valAx>
        <c:axId val="182952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963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u 2017. godini prema vrsti ugovora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Sheet1!$M$35</c:f>
              <c:strCache>
                <c:ptCount val="1"/>
                <c:pt idx="0">
                  <c:v>kupoprodaja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Sheet1!$N$35:$Y$35</c:f>
              <c:numCache>
                <c:formatCode>General</c:formatCode>
                <c:ptCount val="12"/>
                <c:pt idx="0">
                  <c:v>20</c:v>
                </c:pt>
                <c:pt idx="1">
                  <c:v>24</c:v>
                </c:pt>
                <c:pt idx="2">
                  <c:v>25</c:v>
                </c:pt>
                <c:pt idx="3">
                  <c:v>34</c:v>
                </c:pt>
                <c:pt idx="4">
                  <c:v>31</c:v>
                </c:pt>
                <c:pt idx="5">
                  <c:v>20</c:v>
                </c:pt>
                <c:pt idx="6">
                  <c:v>22</c:v>
                </c:pt>
                <c:pt idx="7">
                  <c:v>15</c:v>
                </c:pt>
                <c:pt idx="8">
                  <c:v>37</c:v>
                </c:pt>
                <c:pt idx="9">
                  <c:v>23</c:v>
                </c:pt>
                <c:pt idx="10">
                  <c:v>30</c:v>
                </c:pt>
                <c:pt idx="1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FF-4003-9D9C-F1BCF8F09FBD}"/>
            </c:ext>
          </c:extLst>
        </c:ser>
        <c:ser>
          <c:idx val="1"/>
          <c:order val="1"/>
          <c:tx>
            <c:strRef>
              <c:f>Sheet1!$M$36</c:f>
              <c:strCache>
                <c:ptCount val="1"/>
                <c:pt idx="0">
                  <c:v>zakup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Sheet1!$N$36:$Y$36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FF-4003-9D9C-F1BCF8F09FBD}"/>
            </c:ext>
          </c:extLst>
        </c:ser>
        <c:ser>
          <c:idx val="2"/>
          <c:order val="2"/>
          <c:tx>
            <c:strRef>
              <c:f>Sheet1!$M$37</c:f>
              <c:strCache>
                <c:ptCount val="1"/>
                <c:pt idx="0">
                  <c:v>najam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Sheet1!$N$37:$Y$37</c:f>
              <c:numCache>
                <c:formatCode>General</c:formatCode>
                <c:ptCount val="12"/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FF-4003-9D9C-F1BCF8F09FBD}"/>
            </c:ext>
          </c:extLst>
        </c:ser>
        <c:ser>
          <c:idx val="3"/>
          <c:order val="3"/>
          <c:tx>
            <c:strRef>
              <c:f>Sheet1!$M$38</c:f>
              <c:strCache>
                <c:ptCount val="1"/>
                <c:pt idx="0">
                  <c:v>pravo služnosti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Sheet1!$N$38:$Y$38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5FFF-4003-9D9C-F1BCF8F09FBD}"/>
            </c:ext>
          </c:extLst>
        </c:ser>
        <c:ser>
          <c:idx val="4"/>
          <c:order val="4"/>
          <c:tx>
            <c:strRef>
              <c:f>Sheet1!$M$39</c:f>
              <c:strCache>
                <c:ptCount val="1"/>
                <c:pt idx="0">
                  <c:v>pravo građenja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Sheet1!$N$39:$Y$39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5FFF-4003-9D9C-F1BCF8F09FB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9869760"/>
        <c:axId val="182668984"/>
      </c:barChart>
      <c:catAx>
        <c:axId val="17986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 godina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68984"/>
        <c:crosses val="autoZero"/>
        <c:auto val="1"/>
        <c:lblAlgn val="ctr"/>
        <c:lblOffset val="100"/>
        <c:noMultiLvlLbl val="0"/>
      </c:catAx>
      <c:valAx>
        <c:axId val="182668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79869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396663348115966"/>
          <c:y val="0.27383069762149653"/>
          <c:w val="0.11253832984558847"/>
          <c:h val="0.5859416010498688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Podjela ugovora prema glavnim vrstama nekretnina u 2017. godini</a:t>
            </a:r>
          </a:p>
        </c:rich>
      </c:tx>
      <c:layout>
        <c:manualLayout>
          <c:xMode val="edge"/>
          <c:yMode val="edge"/>
          <c:x val="0.14650771975477936"/>
          <c:y val="2.79720177038644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3C0-4411-BDB0-E6A6B2C76E8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3C0-4411-BDB0-E6A6B2C76E8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3C0-4411-BDB0-E6A6B2C76E8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3C0-4411-BDB0-E6A6B2C76E8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3C0-4411-BDB0-E6A6B2C76E87}"/>
              </c:ext>
            </c:extLst>
          </c:dPt>
          <c:dLbls>
            <c:dLbl>
              <c:idx val="1"/>
              <c:layout>
                <c:manualLayout>
                  <c:x val="-6.613360388126846E-2"/>
                  <c:y val="1.0400671622094348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C0-4411-BDB0-E6A6B2C76E87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3C0-4411-BDB0-E6A6B2C76E87}"/>
                </c:ext>
              </c:extLst>
            </c:dLbl>
            <c:dLbl>
              <c:idx val="3"/>
              <c:layout>
                <c:manualLayout>
                  <c:x val="6.060485311265728E-2"/>
                  <c:y val="1.0764454686983189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3C0-4411-BDB0-E6A6B2C76E87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3C0-4411-BDB0-E6A6B2C76E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Sheet1!$M$35:$M$39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Sheet1!$Z$35:$Z$39</c:f>
              <c:numCache>
                <c:formatCode>General</c:formatCode>
                <c:ptCount val="5"/>
                <c:pt idx="0">
                  <c:v>298</c:v>
                </c:pt>
                <c:pt idx="1">
                  <c:v>4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3C0-4411-BDB0-E6A6B2C76E87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Podjela ugovora prema njihovoj vrsti u 2017. godini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BC7-4C7D-8A0C-94BF4CBF232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BC7-4C7D-8A0C-94BF4CBF232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BC7-4C7D-8A0C-94BF4CBF232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Sheet1!$M$45:$M$47</c:f>
              <c:strCache>
                <c:ptCount val="3"/>
                <c:pt idx="0">
                  <c:v>neizgrađene k.č.</c:v>
                </c:pt>
                <c:pt idx="1">
                  <c:v>izgrađene k.č.</c:v>
                </c:pt>
                <c:pt idx="2">
                  <c:v>posebni dijelovi nekr.</c:v>
                </c:pt>
              </c:strCache>
            </c:strRef>
          </c:cat>
          <c:val>
            <c:numRef>
              <c:f>Sheet1!$Z$45:$Z$47</c:f>
              <c:numCache>
                <c:formatCode>General</c:formatCode>
                <c:ptCount val="3"/>
                <c:pt idx="0">
                  <c:v>166</c:v>
                </c:pt>
                <c:pt idx="1">
                  <c:v>91</c:v>
                </c:pt>
                <c:pt idx="2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BC7-4C7D-8A0C-94BF4CBF232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Podjela ukupnog prometa u postocima prema glavnim vrstama nekretnina u 2017. godini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A70-4E79-BFA4-FE964C6D909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A70-4E79-BFA4-FE964C6D909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A70-4E79-BFA4-FE964C6D9096}"/>
              </c:ext>
            </c:extLst>
          </c:dPt>
          <c:dLbls>
            <c:dLbl>
              <c:idx val="0"/>
              <c:layout>
                <c:manualLayout>
                  <c:x val="-2.5353985901358195E-2"/>
                  <c:y val="9.7471812054505141E-2"/>
                </c:manualLayout>
              </c:layout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A70-4E79-BFA4-FE964C6D909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Sheet1!$AA$25:$AA$27</c:f>
              <c:strCache>
                <c:ptCount val="3"/>
                <c:pt idx="0">
                  <c:v>neizgrađene k.č.</c:v>
                </c:pt>
                <c:pt idx="1">
                  <c:v>izgrađene k.č.</c:v>
                </c:pt>
                <c:pt idx="2">
                  <c:v>posebni dijelovi nekr.</c:v>
                </c:pt>
              </c:strCache>
            </c:strRef>
          </c:cat>
          <c:val>
            <c:numRef>
              <c:f>Sheet1!$AH$25:$AH$27</c:f>
              <c:numCache>
                <c:formatCode>#,##0.00</c:formatCode>
                <c:ptCount val="3"/>
                <c:pt idx="0">
                  <c:v>3366023.3099999996</c:v>
                </c:pt>
                <c:pt idx="1">
                  <c:v>29389780.040000003</c:v>
                </c:pt>
                <c:pt idx="2">
                  <c:v>19020940.349999998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A70-4E79-BFA4-FE964C6D909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632780093664763"/>
          <c:y val="0.42471123117519688"/>
          <c:w val="0.2792485556701812"/>
          <c:h val="0.239788489710915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1600" b="1" i="0" baseline="0">
                <a:effectLst/>
              </a:rPr>
              <a:t>Kretanje cijena posebnih dijelova nekretnina za stanove/apartmane u 2017. godini</a:t>
            </a:r>
            <a:endParaRPr lang="hr-HR" sz="1600">
              <a:effectLst/>
            </a:endParaRPr>
          </a:p>
        </c:rich>
      </c:tx>
      <c:layout>
        <c:manualLayout>
          <c:xMode val="edge"/>
          <c:yMode val="edge"/>
          <c:x val="0.13461486025903205"/>
          <c:y val="2.17096243722157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7.6293413633854779E-2"/>
          <c:y val="0.19367722026666409"/>
          <c:w val="0.85167739125776964"/>
          <c:h val="0.67374307453823234"/>
        </c:manualLayout>
      </c:layout>
      <c:barChart>
        <c:barDir val="col"/>
        <c:grouping val="clustered"/>
        <c:varyColors val="0"/>
        <c:ser>
          <c:idx val="0"/>
          <c:order val="0"/>
          <c:tx>
            <c:v>promet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 2017'!$AO$10:$AZ$10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'ST 2017'!$AO$13:$AZ$13</c:f>
              <c:numCache>
                <c:formatCode>#,##0.00</c:formatCode>
                <c:ptCount val="12"/>
                <c:pt idx="0">
                  <c:v>1755699.2899999998</c:v>
                </c:pt>
                <c:pt idx="1">
                  <c:v>5259501.2200000007</c:v>
                </c:pt>
                <c:pt idx="2">
                  <c:v>0</c:v>
                </c:pt>
                <c:pt idx="3">
                  <c:v>1705974.87</c:v>
                </c:pt>
                <c:pt idx="4">
                  <c:v>2119515.21</c:v>
                </c:pt>
                <c:pt idx="5">
                  <c:v>621917.39999999991</c:v>
                </c:pt>
                <c:pt idx="6">
                  <c:v>1485203.49</c:v>
                </c:pt>
                <c:pt idx="7">
                  <c:v>615000</c:v>
                </c:pt>
                <c:pt idx="8">
                  <c:v>1352265.1600000001</c:v>
                </c:pt>
                <c:pt idx="9">
                  <c:v>2708943.79</c:v>
                </c:pt>
                <c:pt idx="10">
                  <c:v>2232018.39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77-4F29-A834-330C75F0C653}"/>
            </c:ext>
          </c:extLst>
        </c:ser>
        <c:dLbls>
          <c:dLblPos val="inBase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82670944"/>
        <c:axId val="182670552"/>
      </c:barChart>
      <c:catAx>
        <c:axId val="1826709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 godina</a:t>
                </a:r>
              </a:p>
            </c:rich>
          </c:tx>
          <c:layout>
            <c:manualLayout>
              <c:xMode val="edge"/>
              <c:yMode val="edge"/>
              <c:x val="0.4674441471213614"/>
              <c:y val="0.938281703792874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70552"/>
        <c:crosses val="autoZero"/>
        <c:auto val="1"/>
        <c:lblAlgn val="ctr"/>
        <c:lblOffset val="100"/>
        <c:noMultiLvlLbl val="0"/>
      </c:catAx>
      <c:valAx>
        <c:axId val="18267055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1000" b="1" i="0" baseline="0">
                    <a:effectLst/>
                  </a:rPr>
                  <a:t>kupoprodajne cijene </a:t>
                </a:r>
              </a:p>
              <a:p>
                <a:pPr>
                  <a:defRPr/>
                </a:pPr>
                <a:r>
                  <a:rPr lang="hr-HR" sz="1000" b="1" i="0" baseline="0">
                    <a:effectLst/>
                  </a:rPr>
                  <a:t>( izražene u kuna)</a:t>
                </a:r>
                <a:endParaRPr lang="hr-HR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5.4533060668029995E-3"/>
              <c:y val="0.378946627945868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70944"/>
        <c:crosses val="max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b="1"/>
              <a:t>Kretanje broja ugovora za stanove/apartmane u 2017. godini</a:t>
            </a:r>
          </a:p>
        </c:rich>
      </c:tx>
      <c:layout>
        <c:manualLayout>
          <c:xMode val="edge"/>
          <c:yMode val="edge"/>
          <c:x val="0.216833286464192"/>
          <c:y val="3.2464371815106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 2017'!$K$4:$V$4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'ST 2017'!$K$19:$V$19</c:f>
              <c:numCache>
                <c:formatCode>General</c:formatCode>
                <c:ptCount val="12"/>
                <c:pt idx="0">
                  <c:v>4</c:v>
                </c:pt>
                <c:pt idx="1">
                  <c:v>8</c:v>
                </c:pt>
                <c:pt idx="2">
                  <c:v>0</c:v>
                </c:pt>
                <c:pt idx="3">
                  <c:v>5</c:v>
                </c:pt>
                <c:pt idx="4">
                  <c:v>7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5</c:v>
                </c:pt>
                <c:pt idx="9">
                  <c:v>7</c:v>
                </c:pt>
                <c:pt idx="10">
                  <c:v>6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32-42D9-B11A-52B4EE918464}"/>
            </c:ext>
          </c:extLst>
        </c:ser>
        <c:dLbls>
          <c:dLblPos val="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82669768"/>
        <c:axId val="182672512"/>
      </c:lineChart>
      <c:catAx>
        <c:axId val="182669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 godina</a:t>
                </a:r>
              </a:p>
            </c:rich>
          </c:tx>
          <c:layout>
            <c:manualLayout>
              <c:xMode val="edge"/>
              <c:yMode val="edge"/>
              <c:x val="0.47310297150356212"/>
              <c:y val="0.906799716443229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72512"/>
        <c:crosses val="autoZero"/>
        <c:auto val="1"/>
        <c:lblAlgn val="ctr"/>
        <c:lblOffset val="100"/>
        <c:noMultiLvlLbl val="0"/>
      </c:catAx>
      <c:valAx>
        <c:axId val="182672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layout>
            <c:manualLayout>
              <c:xMode val="edge"/>
              <c:yMode val="edge"/>
              <c:x val="1.0416666666666666E-2"/>
              <c:y val="0.351708555008131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669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stanove/apartmane u 2017. godini prema vrsti ugovora </a:t>
            </a:r>
            <a:endParaRPr lang="hr-HR" sz="1400" b="1"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endParaRPr lang="hr-HR" sz="1400" b="1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'ST 2017'!$J$24</c:f>
              <c:strCache>
                <c:ptCount val="1"/>
                <c:pt idx="0">
                  <c:v>kupoprodaja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'ST 2017'!$K$24:$V$24</c:f>
              <c:numCache>
                <c:formatCode>General</c:formatCode>
                <c:ptCount val="12"/>
                <c:pt idx="0">
                  <c:v>4</c:v>
                </c:pt>
                <c:pt idx="1">
                  <c:v>8</c:v>
                </c:pt>
                <c:pt idx="3">
                  <c:v>5</c:v>
                </c:pt>
                <c:pt idx="4">
                  <c:v>7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5</c:v>
                </c:pt>
                <c:pt idx="9">
                  <c:v>7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50-450C-8016-88E4366D4874}"/>
            </c:ext>
          </c:extLst>
        </c:ser>
        <c:ser>
          <c:idx val="1"/>
          <c:order val="1"/>
          <c:tx>
            <c:strRef>
              <c:f>'ST 2017'!$J$25</c:f>
              <c:strCache>
                <c:ptCount val="1"/>
                <c:pt idx="0">
                  <c:v>zakup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'ST 2017'!$K$25:$V$25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0150-450C-8016-88E4366D4874}"/>
            </c:ext>
          </c:extLst>
        </c:ser>
        <c:ser>
          <c:idx val="2"/>
          <c:order val="2"/>
          <c:tx>
            <c:strRef>
              <c:f>'ST 2017'!$J$26</c:f>
              <c:strCache>
                <c:ptCount val="1"/>
                <c:pt idx="0">
                  <c:v>najam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'ST 2017'!$K$26:$V$26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0150-450C-8016-88E4366D4874}"/>
            </c:ext>
          </c:extLst>
        </c:ser>
        <c:ser>
          <c:idx val="3"/>
          <c:order val="3"/>
          <c:tx>
            <c:strRef>
              <c:f>'ST 2017'!$J$27</c:f>
              <c:strCache>
                <c:ptCount val="1"/>
                <c:pt idx="0">
                  <c:v>pravo služnosti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'ST 2017'!$K$27:$V$27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0150-450C-8016-88E4366D4874}"/>
            </c:ext>
          </c:extLst>
        </c:ser>
        <c:ser>
          <c:idx val="4"/>
          <c:order val="4"/>
          <c:tx>
            <c:strRef>
              <c:f>'ST 2017'!$J$28</c:f>
              <c:strCache>
                <c:ptCount val="1"/>
                <c:pt idx="0">
                  <c:v>pravo građenja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'ST 2017'!$K$28:$V$28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0150-450C-8016-88E4366D4874}"/>
            </c:ext>
          </c:extLst>
        </c:ser>
        <c:ser>
          <c:idx val="5"/>
          <c:order val="5"/>
          <c:tx>
            <c:strRef>
              <c:f>'ST 2017'!$K$23</c:f>
              <c:strCache>
                <c:ptCount val="1"/>
                <c:pt idx="0">
                  <c:v>siječanj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'ST 2017'!$L$23:$V$23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150-450C-8016-88E4366D4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2085632"/>
        <c:axId val="182086024"/>
      </c:barChart>
      <c:catAx>
        <c:axId val="1820856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086024"/>
        <c:crosses val="autoZero"/>
        <c:auto val="1"/>
        <c:lblAlgn val="ctr"/>
        <c:lblOffset val="100"/>
        <c:noMultiLvlLbl val="0"/>
      </c:catAx>
      <c:valAx>
        <c:axId val="182086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82085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stanove/apartmane prema glavnim vrstama nekretnina po katastarskim općinama u 2017. godini </a:t>
            </a:r>
            <a:endParaRPr lang="hr-HR" sz="1400" b="1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izgrađene k.č.</c:v>
          </c:tx>
          <c:invertIfNegative val="0"/>
          <c:cat>
            <c:strRef>
              <c:f>'ST 2017'!$J$37:$J$50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'ST 2017'!$K$37:$K$50</c:f>
              <c:numCache>
                <c:formatCode>General</c:formatCode>
                <c:ptCount val="14"/>
                <c:pt idx="0">
                  <c:v>11</c:v>
                </c:pt>
                <c:pt idx="1">
                  <c:v>2</c:v>
                </c:pt>
                <c:pt idx="6">
                  <c:v>2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62-4AF1-AE2A-33A6ADFA789C}"/>
            </c:ext>
          </c:extLst>
        </c:ser>
        <c:ser>
          <c:idx val="2"/>
          <c:order val="1"/>
          <c:tx>
            <c:v>posebni dijelovi nekretnine</c:v>
          </c:tx>
          <c:invertIfNegative val="0"/>
          <c:cat>
            <c:strRef>
              <c:f>'ST 2017'!$J$37:$J$50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'ST 2017'!$M$37:$M$50</c:f>
              <c:numCache>
                <c:formatCode>General</c:formatCode>
                <c:ptCount val="14"/>
                <c:pt idx="0">
                  <c:v>33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62-4AF1-AE2A-33A6ADFA7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086808"/>
        <c:axId val="182087200"/>
      </c:barChart>
      <c:catAx>
        <c:axId val="182086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katastarska</a:t>
                </a:r>
                <a:r>
                  <a:rPr lang="hr-HR" b="0" baseline="0"/>
                  <a:t> općina</a:t>
                </a:r>
                <a:endParaRPr lang="hr-HR" b="0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182087200"/>
        <c:crosses val="autoZero"/>
        <c:auto val="1"/>
        <c:lblAlgn val="ctr"/>
        <c:lblOffset val="100"/>
        <c:noMultiLvlLbl val="0"/>
      </c:catAx>
      <c:valAx>
        <c:axId val="1820872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broj</a:t>
                </a:r>
                <a:r>
                  <a:rPr lang="hr-HR" b="0" baseline="0"/>
                  <a:t> ugovora</a:t>
                </a:r>
                <a:endParaRPr lang="hr-HR" b="0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2086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hr-HR" sz="1400" b="1"/>
              <a:t>Broj</a:t>
            </a:r>
            <a:r>
              <a:rPr lang="hr-HR" sz="1400" b="1" baseline="0"/>
              <a:t> ugovora za stanove/apartmane u 2017. godini prema glavnim vrstama nekretnina s obzirom na vrstu ugovora</a:t>
            </a:r>
            <a:endParaRPr lang="hr-HR" sz="1400" b="1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izgrađene k.č.</c:v>
          </c:tx>
          <c:invertIfNegative val="0"/>
          <c:cat>
            <c:strRef>
              <c:f>'ST 2017'!$Q$37:$Q$41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'ST 2017'!$S$37:$S$41</c:f>
              <c:numCache>
                <c:formatCode>General</c:formatCode>
                <c:ptCount val="5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65-48CD-919E-4270A037F5DD}"/>
            </c:ext>
          </c:extLst>
        </c:ser>
        <c:ser>
          <c:idx val="3"/>
          <c:order val="1"/>
          <c:tx>
            <c:v>posebni dijelovi nekretnine</c:v>
          </c:tx>
          <c:invertIfNegative val="0"/>
          <c:cat>
            <c:strRef>
              <c:f>'ST 2017'!$Q$37:$Q$41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'ST 2017'!$U$37:$U$41</c:f>
              <c:numCache>
                <c:formatCode>General</c:formatCode>
                <c:ptCount val="5"/>
                <c:pt idx="0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65-48CD-919E-4270A037F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087984"/>
        <c:axId val="182088376"/>
      </c:barChart>
      <c:catAx>
        <c:axId val="1820879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vrsta ugovora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182088376"/>
        <c:crosses val="autoZero"/>
        <c:auto val="1"/>
        <c:lblAlgn val="ctr"/>
        <c:lblOffset val="100"/>
        <c:noMultiLvlLbl val="0"/>
      </c:catAx>
      <c:valAx>
        <c:axId val="1820883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broj ugovora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20879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7829421406099245E-2"/>
          <c:y val="0.10272356304783734"/>
          <c:w val="0.97217060953134393"/>
          <c:h val="0.8253820225362879"/>
        </c:manualLayout>
      </c:layout>
      <c:lineChart>
        <c:grouping val="standard"/>
        <c:varyColors val="0"/>
        <c:ser>
          <c:idx val="0"/>
          <c:order val="0"/>
          <c:tx>
            <c:v>broj ugovora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18E-44D0-845B-5146D7C8AE6F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8E-44D0-845B-5146D7C8AE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'ST 2017'!$AO$4:$AZ$4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'ST 2017'!$AO$7:$AZ$7</c:f>
              <c:numCache>
                <c:formatCode>General</c:formatCode>
                <c:ptCount val="12"/>
                <c:pt idx="0">
                  <c:v>4</c:v>
                </c:pt>
                <c:pt idx="1">
                  <c:v>8</c:v>
                </c:pt>
                <c:pt idx="2">
                  <c:v>0</c:v>
                </c:pt>
                <c:pt idx="3">
                  <c:v>5</c:v>
                </c:pt>
                <c:pt idx="4">
                  <c:v>7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5</c:v>
                </c:pt>
                <c:pt idx="9">
                  <c:v>7</c:v>
                </c:pt>
                <c:pt idx="10">
                  <c:v>6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18E-44D0-845B-5146D7C8AE6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49540232"/>
        <c:axId val="249540624"/>
      </c:lineChart>
      <c:catAx>
        <c:axId val="2495402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49540624"/>
        <c:crosses val="autoZero"/>
        <c:auto val="1"/>
        <c:lblAlgn val="ctr"/>
        <c:lblOffset val="100"/>
        <c:noMultiLvlLbl val="0"/>
      </c:catAx>
      <c:valAx>
        <c:axId val="24954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540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3789426118186057"/>
          <c:y val="8.0836971567018273E-2"/>
          <c:w val="0.16729575391925317"/>
          <c:h val="7.09172087184754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b="1"/>
            </a:pPr>
            <a:r>
              <a:rPr lang="hr-HR" sz="1400" b="1"/>
              <a:t>Kretanje</a:t>
            </a:r>
            <a:r>
              <a:rPr lang="hr-HR" sz="1400" b="1" baseline="0"/>
              <a:t> broja ugovora za stamebene objekte kroz 2017. godinu po vrsti</a:t>
            </a:r>
            <a:endParaRPr lang="hr-HR" sz="1400" b="1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'OK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2017'!$I$24:$T$24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91-4F00-AFCF-A9A5E89D4D21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'OK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2017'!$I$25:$T$25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8791-4F00-AFCF-A9A5E89D4D21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'OK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2017'!$I$26:$T$26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8791-4F00-AFCF-A9A5E89D4D21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'OK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2017'!$I$27:$T$27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8791-4F00-AFCF-A9A5E89D4D21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'OK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2017'!$I$28:$T$28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8791-4F00-AFCF-A9A5E89D4D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541408"/>
        <c:axId val="249541800"/>
      </c:barChart>
      <c:catAx>
        <c:axId val="249541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2017.</a:t>
                </a:r>
                <a:r>
                  <a:rPr lang="hr-HR" b="0" baseline="0"/>
                  <a:t> godina</a:t>
                </a:r>
                <a:endParaRPr lang="hr-HR" b="0"/>
              </a:p>
            </c:rich>
          </c:tx>
          <c:layout>
            <c:manualLayout>
              <c:xMode val="edge"/>
              <c:yMode val="edge"/>
              <c:x val="0.40546677988780816"/>
              <c:y val="0.87248156024292589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crossAx val="249541800"/>
        <c:crosses val="autoZero"/>
        <c:auto val="1"/>
        <c:lblAlgn val="ctr"/>
        <c:lblOffset val="100"/>
        <c:noMultiLvlLbl val="0"/>
      </c:catAx>
      <c:valAx>
        <c:axId val="2495418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broj</a:t>
                </a:r>
                <a:r>
                  <a:rPr lang="hr-HR" b="0" baseline="0"/>
                  <a:t> ugovora</a:t>
                </a:r>
                <a:endParaRPr lang="hr-HR" b="0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54140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25167189922155"/>
          <c:y val="0.22769782868050589"/>
          <c:w val="0.11895449635959685"/>
          <c:h val="0.438373657838224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stambene objekte prema glavnim vrstama nekretnine po katastarskim općinama u 2017. godini 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'OK 2017'!$H$36:$H$49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'OK 2017'!$I$36:$I$49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751E-4F36-B69F-DFBDEC79B1D9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'OK 2017'!$H$36:$H$49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'OK 2017'!$K$36:$K$49</c:f>
              <c:numCache>
                <c:formatCode>General</c:formatCode>
                <c:ptCount val="14"/>
                <c:pt idx="0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1E-4F36-B69F-DFBDEC79B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542584"/>
        <c:axId val="249542976"/>
      </c:barChart>
      <c:catAx>
        <c:axId val="249542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katastarska</a:t>
                </a:r>
                <a:r>
                  <a:rPr lang="hr-HR" b="0" baseline="0"/>
                  <a:t> općina</a:t>
                </a:r>
                <a:endParaRPr lang="hr-HR" b="0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49542976"/>
        <c:crosses val="autoZero"/>
        <c:auto val="1"/>
        <c:lblAlgn val="ctr"/>
        <c:lblOffset val="100"/>
        <c:noMultiLvlLbl val="0"/>
      </c:catAx>
      <c:valAx>
        <c:axId val="2495429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 b="0"/>
                  <a:t>broj</a:t>
                </a:r>
                <a:r>
                  <a:rPr lang="hr-HR" b="0" baseline="0"/>
                  <a:t> ugovora</a:t>
                </a:r>
                <a:endParaRPr lang="hr-HR" b="0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5425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292926689338068"/>
          <c:y val="0.36118842287571196"/>
          <c:w val="0.1272150484885271"/>
          <c:h val="0.1640173549734854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stambene objekte kroz 2017. godinu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F18-4D37-8117-EAC0C5EA00E9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F18-4D37-8117-EAC0C5EA00E9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F18-4D37-8117-EAC0C5EA00E9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F18-4D37-8117-EAC0C5EA00E9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F18-4D37-8117-EAC0C5EA00E9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F18-4D37-8117-EAC0C5EA00E9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F18-4D37-8117-EAC0C5EA00E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'OK 2017'!$I$4:$T$4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'OK 2017'!$I$19:$T$19</c:f>
              <c:numCache>
                <c:formatCode>General</c:formatCode>
                <c:ptCount val="12"/>
                <c:pt idx="0">
                  <c:v>1</c:v>
                </c:pt>
                <c:pt idx="1">
                  <c:v>2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F18-4D37-8117-EAC0C5EA0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smooth val="0"/>
        <c:axId val="249543760"/>
        <c:axId val="249812704"/>
      </c:lineChart>
      <c:catAx>
        <c:axId val="2495437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 b="1"/>
                  <a:t>2017. godina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49812704"/>
        <c:crosses val="autoZero"/>
        <c:auto val="1"/>
        <c:lblAlgn val="ctr"/>
        <c:lblOffset val="100"/>
        <c:noMultiLvlLbl val="0"/>
      </c:catAx>
      <c:valAx>
        <c:axId val="249812704"/>
        <c:scaling>
          <c:orientation val="minMax"/>
          <c:max val="2.5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 b="1"/>
                  <a:t>broj</a:t>
                </a:r>
                <a:r>
                  <a:rPr lang="hr-HR" b="1" baseline="0"/>
                  <a:t> ugovora</a:t>
                </a:r>
                <a:endParaRPr lang="hr-HR" b="1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5437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stambene objekte prema glavnim vrstama nekretnine s obzirom na vrstu ugovora u 2017. godini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'OK 2017'!$O$36:$O$40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'OK 2017'!$P$36:$P$40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1B27-4CE3-ABA0-58572C0A6EC9}"/>
            </c:ext>
          </c:extLst>
        </c:ser>
        <c:ser>
          <c:idx val="5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'OK 2017'!$O$36:$O$40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'OK 2017'!$S$36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27-4CE3-ABA0-58572C0A6E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813488"/>
        <c:axId val="249813880"/>
      </c:barChart>
      <c:catAx>
        <c:axId val="249813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vrsta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49813880"/>
        <c:crosses val="autoZero"/>
        <c:auto val="1"/>
        <c:lblAlgn val="ctr"/>
        <c:lblOffset val="100"/>
        <c:noMultiLvlLbl val="0"/>
      </c:catAx>
      <c:valAx>
        <c:axId val="2498138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8134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055510429617355"/>
          <c:y val="0.40830911236766543"/>
          <c:w val="0.12681331675645807"/>
          <c:h val="0.1618157797389420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Odnos ugovora za poslovne prostore u 2017. godini prema vrsti ugovora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8ED-41B8-8733-2A678783292D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8ED-41B8-8733-2A678783292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8ED-41B8-8733-2A678783292D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'PP 2017'!$H$24:$H$28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'PP 2017'!$U$24:$U$28</c:f>
              <c:numCache>
                <c:formatCode>General</c:formatCode>
                <c:ptCount val="5"/>
                <c:pt idx="0">
                  <c:v>5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ED-41B8-8733-2A678783292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poslovne prostore kroz 2017. godinu po vrsti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'PP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2017'!$I$24:$T$24</c:f>
              <c:numCache>
                <c:formatCode>General</c:formatCode>
                <c:ptCount val="12"/>
                <c:pt idx="1">
                  <c:v>2</c:v>
                </c:pt>
                <c:pt idx="3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A3-4437-835D-48A42FBB7086}"/>
            </c:ext>
          </c:extLst>
        </c:ser>
        <c:ser>
          <c:idx val="1"/>
          <c:order val="1"/>
          <c:tx>
            <c:v>zakup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'PP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2017'!$I$25:$T$25</c:f>
              <c:numCache>
                <c:formatCode>General</c:formatCode>
                <c:ptCount val="12"/>
                <c:pt idx="0">
                  <c:v>2</c:v>
                </c:pt>
                <c:pt idx="1">
                  <c:v>1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A3-4437-835D-48A42FBB7086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'PP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2017'!$I$26:$T$26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B7A3-4437-835D-48A42FBB7086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'PP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2017'!$I$27:$T$27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B7A3-4437-835D-48A42FBB7086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'PP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2017'!$I$28:$T$28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B7A3-4437-835D-48A42FBB70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815056"/>
        <c:axId val="249815448"/>
      </c:barChart>
      <c:catAx>
        <c:axId val="249815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49815448"/>
        <c:crosses val="autoZero"/>
        <c:auto val="1"/>
        <c:lblAlgn val="ctr"/>
        <c:lblOffset val="100"/>
        <c:noMultiLvlLbl val="0"/>
      </c:catAx>
      <c:valAx>
        <c:axId val="249815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8150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poslovne prostore kroz 2017. godinu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E66-4B63-B0D0-A09BE8EECC77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E66-4B63-B0D0-A09BE8EECC77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E66-4B63-B0D0-A09BE8EECC77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E66-4B63-B0D0-A09BE8EECC77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E66-4B63-B0D0-A09BE8EECC77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E66-4B63-B0D0-A09BE8EECC77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E66-4B63-B0D0-A09BE8EECC77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E66-4B63-B0D0-A09BE8EECC7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'PP 2017'!$I$4:$T$4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'PP 2017'!$I$19:$T$19</c:f>
              <c:numCache>
                <c:formatCode>General</c:formatCode>
                <c:ptCount val="12"/>
                <c:pt idx="0">
                  <c:v>2</c:v>
                </c:pt>
                <c:pt idx="1">
                  <c:v>3</c:v>
                </c:pt>
                <c:pt idx="2">
                  <c:v>0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E66-4B63-B0D0-A09BE8EECC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816232"/>
        <c:axId val="250294336"/>
      </c:barChart>
      <c:catAx>
        <c:axId val="249816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294336"/>
        <c:crosses val="autoZero"/>
        <c:auto val="1"/>
        <c:lblAlgn val="ctr"/>
        <c:lblOffset val="100"/>
        <c:noMultiLvlLbl val="0"/>
      </c:catAx>
      <c:valAx>
        <c:axId val="2502943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49816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poslovne prostore prema glavnim vrstama nekretnina po katastarskim općinama u 2017. godini 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'PP 2017'!$H$37:$H$50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'PP 2017'!$I$37:$I$50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05A1-4299-86B5-435CDB396EC3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'PP 2017'!$H$37:$H$50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'PP 2017'!$K$37:$K$50</c:f>
              <c:numCache>
                <c:formatCode>General</c:formatCode>
                <c:ptCount val="14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A1-4299-86B5-435CDB396E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295120"/>
        <c:axId val="250295512"/>
      </c:barChart>
      <c:catAx>
        <c:axId val="250295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295512"/>
        <c:crosses val="autoZero"/>
        <c:auto val="1"/>
        <c:lblAlgn val="ctr"/>
        <c:lblOffset val="100"/>
        <c:noMultiLvlLbl val="0"/>
      </c:catAx>
      <c:valAx>
        <c:axId val="2502955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2951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0829448994461"/>
          <c:y val="0.34851788631316188"/>
          <c:w val="0.13430618831508936"/>
          <c:h val="0.1686052530147018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</a:t>
            </a:r>
            <a:r>
              <a:rPr lang="hr-HR" sz="1400" baseline="0"/>
              <a:t> broja ugovora za parkirna garažna mjesta kroz 2017. godinu</a:t>
            </a:r>
            <a:endParaRPr lang="hr-HR" sz="14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659-47EB-8488-118B2CC1EBFC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659-47EB-8488-118B2CC1EBFC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659-47EB-8488-118B2CC1EBFC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659-47EB-8488-118B2CC1EBFC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659-47EB-8488-118B2CC1EBFC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659-47EB-8488-118B2CC1EBFC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659-47EB-8488-118B2CC1EBFC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659-47EB-8488-118B2CC1EBFC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659-47EB-8488-118B2CC1EBFC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'PGM 2017'!$I$4:$T$4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2017'!$I$19:$T$19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3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659-47EB-8488-118B2CC1E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smooth val="0"/>
        <c:axId val="250296296"/>
        <c:axId val="250296688"/>
      </c:lineChart>
      <c:catAx>
        <c:axId val="250296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296688"/>
        <c:crosses val="autoZero"/>
        <c:auto val="1"/>
        <c:lblAlgn val="ctr"/>
        <c:lblOffset val="100"/>
        <c:noMultiLvlLbl val="0"/>
      </c:catAx>
      <c:valAx>
        <c:axId val="2502966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 ugovora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2962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</a:t>
            </a:r>
            <a:r>
              <a:rPr lang="hr-HR" sz="1400" baseline="0"/>
              <a:t> broja ugovora za parkirna garažna mjesta kroz 2017. godinu prema vrsti ugovora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'PGM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2017'!$I$24:$T$24</c:f>
              <c:numCache>
                <c:formatCode>General</c:formatCode>
                <c:ptCount val="12"/>
                <c:pt idx="1">
                  <c:v>1</c:v>
                </c:pt>
                <c:pt idx="4">
                  <c:v>1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DE-4550-8868-ECF5D01D1F57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'PGM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2017'!$I$25:$T$25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4EDE-4550-8868-ECF5D01D1F57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'PGM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2017'!$I$26:$T$26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4EDE-4550-8868-ECF5D01D1F57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'PGM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2017'!$I$27:$T$27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4EDE-4550-8868-ECF5D01D1F57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'PGM 2017'!$I$23:$T$23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'PGM 2017'!$I$28:$T$28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4EDE-4550-8868-ECF5D01D1F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297472"/>
        <c:axId val="250297864"/>
      </c:barChart>
      <c:catAx>
        <c:axId val="2502974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297864"/>
        <c:crosses val="autoZero"/>
        <c:auto val="1"/>
        <c:lblAlgn val="ctr"/>
        <c:lblOffset val="100"/>
        <c:noMultiLvlLbl val="0"/>
      </c:catAx>
      <c:valAx>
        <c:axId val="2502978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2974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368359535666839"/>
          <c:y val="0.26262879256133942"/>
          <c:w val="0.12579404462829971"/>
          <c:h val="0.41144285291983551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parkirna garažna mjesta prema glavnim vrstama nekretnina po katastarskim općinama u 2017. godini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'PGM 2017'!$H$36:$H$49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'PGM 2017'!$I$36:$I$49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27F4-4CE5-9390-4684239F6E0E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'PGM 2017'!$H$36:$H$49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'PGM 2017'!$K$36:$K$49</c:f>
              <c:numCache>
                <c:formatCode>General</c:formatCode>
                <c:ptCount val="14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F4-4CE5-9390-4684239F6E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503560"/>
        <c:axId val="250503952"/>
      </c:barChart>
      <c:catAx>
        <c:axId val="250503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503952"/>
        <c:crosses val="autoZero"/>
        <c:auto val="1"/>
        <c:lblAlgn val="ctr"/>
        <c:lblOffset val="100"/>
        <c:noMultiLvlLbl val="0"/>
      </c:catAx>
      <c:valAx>
        <c:axId val="2505039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5035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58107172630357"/>
          <c:y val="0.32006107601568817"/>
          <c:w val="0.13460629808574343"/>
          <c:h val="0.1728354923376513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parkirna garažna mjesta prema glavnim vrstama nekretnina s obzirom na vrstu ugovora u 2017. godini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'PGM 2017'!$O$36:$O$40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'PGM 2017'!$P$36:$P$40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CE84-456D-A559-4D10FEE2B3A5}"/>
            </c:ext>
          </c:extLst>
        </c:ser>
        <c:ser>
          <c:idx val="5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'PGM 2017'!$O$36:$O$40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'PGM 2017'!$S$41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E84-456D-A559-4D10FEE2B3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504736"/>
        <c:axId val="250505128"/>
      </c:barChart>
      <c:catAx>
        <c:axId val="250504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vrsta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505128"/>
        <c:crosses val="autoZero"/>
        <c:auto val="1"/>
        <c:lblAlgn val="ctr"/>
        <c:lblOffset val="100"/>
        <c:noMultiLvlLbl val="0"/>
      </c:catAx>
      <c:valAx>
        <c:axId val="2505051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5047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248670687817563"/>
          <c:y val="0.38197725284339457"/>
          <c:w val="0.13551479293434776"/>
          <c:h val="0.1674343832020997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građevinska zemljišta kroz 2017. godinu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B8E-4911-BCB2-9C54F92BAE8B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B8E-4911-BCB2-9C54F92BAE8B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B8E-4911-BCB2-9C54F92BAE8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'GZ 2017'!$J$4:$U$4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2017'!$J$19:$U$19</c:f>
              <c:numCache>
                <c:formatCode>General</c:formatCode>
                <c:ptCount val="12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2</c:v>
                </c:pt>
                <c:pt idx="5">
                  <c:v>8</c:v>
                </c:pt>
                <c:pt idx="6">
                  <c:v>2</c:v>
                </c:pt>
                <c:pt idx="7">
                  <c:v>2</c:v>
                </c:pt>
                <c:pt idx="8">
                  <c:v>4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B8E-4911-BCB2-9C54F92BA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50505912"/>
        <c:axId val="250506304"/>
      </c:lineChart>
      <c:catAx>
        <c:axId val="250505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506304"/>
        <c:crosses val="autoZero"/>
        <c:auto val="1"/>
        <c:lblAlgn val="ctr"/>
        <c:lblOffset val="100"/>
        <c:noMultiLvlLbl val="0"/>
      </c:catAx>
      <c:valAx>
        <c:axId val="2505063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505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građevinska zemljišta kroz 2017. godinu prema vrsti ugovora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2017'!$J$24:$U$24</c:f>
              <c:numCache>
                <c:formatCode>General</c:formatCode>
                <c:ptCount val="12"/>
                <c:pt idx="0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8</c:v>
                </c:pt>
                <c:pt idx="6">
                  <c:v>2</c:v>
                </c:pt>
                <c:pt idx="7">
                  <c:v>2</c:v>
                </c:pt>
                <c:pt idx="8">
                  <c:v>4</c:v>
                </c:pt>
                <c:pt idx="9">
                  <c:v>1</c:v>
                </c:pt>
                <c:pt idx="1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69-45BA-8B1B-262DE5BEAF77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'GZ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2017'!$J$25:$U$25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3969-45BA-8B1B-262DE5BEAF77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'GZ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2017'!$J$26:$U$26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3969-45BA-8B1B-262DE5BEAF77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'GZ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2017'!$J$27:$U$27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3969-45BA-8B1B-262DE5BEAF77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'GZ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'GZ 2017'!$J$28:$U$28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3969-45BA-8B1B-262DE5BEAF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080720"/>
        <c:axId val="251081112"/>
      </c:barChart>
      <c:catAx>
        <c:axId val="251080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081112"/>
        <c:crosses val="autoZero"/>
        <c:auto val="1"/>
        <c:lblAlgn val="ctr"/>
        <c:lblOffset val="100"/>
        <c:noMultiLvlLbl val="0"/>
      </c:catAx>
      <c:valAx>
        <c:axId val="25108111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0807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459949505192035"/>
          <c:y val="0.25549666506740426"/>
          <c:w val="0.12494884388051718"/>
          <c:h val="0.4320887308441283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građevinska zemljišta prema glavnim vrstama nekretnina po katastarskim općinama u 2017. godini 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'GZ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'GZ 2017'!$J$36:$J$49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F347-4BF0-940C-6DC281EE11A3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'GZ 2017'!$L$36:$L$49</c:f>
              <c:numCache>
                <c:formatCode>General</c:formatCode>
                <c:ptCount val="14"/>
                <c:pt idx="0">
                  <c:v>5</c:v>
                </c:pt>
                <c:pt idx="2">
                  <c:v>1</c:v>
                </c:pt>
                <c:pt idx="5">
                  <c:v>1</c:v>
                </c:pt>
                <c:pt idx="6">
                  <c:v>5</c:v>
                </c:pt>
                <c:pt idx="7">
                  <c:v>6</c:v>
                </c:pt>
                <c:pt idx="8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347-4BF0-940C-6DC281EE1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081896"/>
        <c:axId val="251082288"/>
      </c:barChart>
      <c:catAx>
        <c:axId val="251081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082288"/>
        <c:crosses val="autoZero"/>
        <c:auto val="1"/>
        <c:lblAlgn val="ctr"/>
        <c:lblOffset val="100"/>
        <c:noMultiLvlLbl val="0"/>
      </c:catAx>
      <c:valAx>
        <c:axId val="25108228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0818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298282781916834"/>
          <c:y val="0.3191179541219058"/>
          <c:w val="0.1350590256935372"/>
          <c:h val="0.1792606035769692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građevinska zemljišta prema glavnim vrstama nekretnina s obzirom na vrstu ugovora u 2017. godini</a:t>
            </a:r>
            <a:endParaRPr lang="hr-HR" sz="1400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'GZ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'GZ 2017'!$Q$36:$Q$40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0C7E-49E4-BB94-734033BFE87A}"/>
            </c:ext>
          </c:extLst>
        </c:ser>
        <c:ser>
          <c:idx val="1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'GZ 2017'!$T$41</c:f>
              <c:numCache>
                <c:formatCode>General</c:formatCode>
                <c:ptCount val="1"/>
                <c:pt idx="0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C7E-49E4-BB94-734033BFE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083072"/>
        <c:axId val="251083464"/>
      </c:barChart>
      <c:catAx>
        <c:axId val="251083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vrsta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083464"/>
        <c:crosses val="autoZero"/>
        <c:auto val="1"/>
        <c:lblAlgn val="ctr"/>
        <c:lblOffset val="100"/>
        <c:noMultiLvlLbl val="0"/>
      </c:catAx>
      <c:valAx>
        <c:axId val="2510834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 ugovora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0830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629457391651542"/>
          <c:y val="0.38931471021952646"/>
          <c:w val="0.13475688022218699"/>
          <c:h val="0.17039258785231351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poljoprivredna zemljišta kroz 2017. godinu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2017'!$J$4:$U$4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2017'!$J$19:$U$19</c:f>
              <c:numCache>
                <c:formatCode>General</c:formatCode>
                <c:ptCount val="12"/>
                <c:pt idx="0">
                  <c:v>12</c:v>
                </c:pt>
                <c:pt idx="1">
                  <c:v>8</c:v>
                </c:pt>
                <c:pt idx="2">
                  <c:v>20</c:v>
                </c:pt>
                <c:pt idx="3">
                  <c:v>23</c:v>
                </c:pt>
                <c:pt idx="4">
                  <c:v>14</c:v>
                </c:pt>
                <c:pt idx="5">
                  <c:v>7</c:v>
                </c:pt>
                <c:pt idx="6">
                  <c:v>10</c:v>
                </c:pt>
                <c:pt idx="7">
                  <c:v>9</c:v>
                </c:pt>
                <c:pt idx="8">
                  <c:v>19</c:v>
                </c:pt>
                <c:pt idx="9">
                  <c:v>9</c:v>
                </c:pt>
                <c:pt idx="10">
                  <c:v>17</c:v>
                </c:pt>
                <c:pt idx="11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13-4448-BB54-448EDA8CA488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51084248"/>
        <c:axId val="249962472"/>
      </c:lineChart>
      <c:catAx>
        <c:axId val="251084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2472"/>
        <c:crosses val="autoZero"/>
        <c:auto val="1"/>
        <c:lblAlgn val="ctr"/>
        <c:lblOffset val="100"/>
        <c:noMultiLvlLbl val="0"/>
      </c:catAx>
      <c:valAx>
        <c:axId val="249962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51084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Kretanje broja ugovora za poljoprivredna zemljišta kroz 2017. godinu po vrsti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2017'!$J$24:$U$24</c:f>
              <c:numCache>
                <c:formatCode>General</c:formatCode>
                <c:ptCount val="12"/>
                <c:pt idx="0">
                  <c:v>12</c:v>
                </c:pt>
                <c:pt idx="1">
                  <c:v>8</c:v>
                </c:pt>
                <c:pt idx="2">
                  <c:v>20</c:v>
                </c:pt>
                <c:pt idx="3">
                  <c:v>23</c:v>
                </c:pt>
                <c:pt idx="4">
                  <c:v>14</c:v>
                </c:pt>
                <c:pt idx="5">
                  <c:v>7</c:v>
                </c:pt>
                <c:pt idx="6">
                  <c:v>10</c:v>
                </c:pt>
                <c:pt idx="7">
                  <c:v>9</c:v>
                </c:pt>
                <c:pt idx="8">
                  <c:v>19</c:v>
                </c:pt>
                <c:pt idx="9">
                  <c:v>9</c:v>
                </c:pt>
                <c:pt idx="10">
                  <c:v>17</c:v>
                </c:pt>
                <c:pt idx="1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94-4DA9-B007-98918D1C75B6}"/>
            </c:ext>
          </c:extLst>
        </c:ser>
        <c:ser>
          <c:idx val="1"/>
          <c:order val="1"/>
          <c:tx>
            <c:v>zakup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2017'!$J$25:$U$25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2894-4DA9-B007-98918D1C75B6}"/>
            </c:ext>
          </c:extLst>
        </c:ser>
        <c:ser>
          <c:idx val="2"/>
          <c:order val="2"/>
          <c:tx>
            <c:v>najam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2017'!$J$26:$U$26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2894-4DA9-B007-98918D1C75B6}"/>
            </c:ext>
          </c:extLst>
        </c:ser>
        <c:ser>
          <c:idx val="3"/>
          <c:order val="3"/>
          <c:tx>
            <c:v>pravo služnosti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2017'!$J$27:$U$27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2894-4DA9-B007-98918D1C75B6}"/>
            </c:ext>
          </c:extLst>
        </c:ser>
        <c:ser>
          <c:idx val="4"/>
          <c:order val="4"/>
          <c:tx>
            <c:v>pravo građenja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'PZ 2017'!$J$28:$U$28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2894-4DA9-B007-98918D1C75B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49963256"/>
        <c:axId val="249963648"/>
      </c:barChart>
      <c:catAx>
        <c:axId val="2499632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2017. godina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3648"/>
        <c:crosses val="autoZero"/>
        <c:auto val="1"/>
        <c:lblAlgn val="ctr"/>
        <c:lblOffset val="100"/>
        <c:noMultiLvlLbl val="0"/>
      </c:catAx>
      <c:valAx>
        <c:axId val="249963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3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643388436094616"/>
          <c:y val="0.30302675034954779"/>
          <c:w val="0.112183878456956"/>
          <c:h val="0.403228628679479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poljoprivredna zemljišta prema glavnim vrstama nekretnina po katastarskim općinama u 2017. godini 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'PZ 2017'!$J$36:$J$49</c:f>
              <c:numCache>
                <c:formatCode>General</c:formatCode>
                <c:ptCount val="14"/>
                <c:pt idx="0">
                  <c:v>3</c:v>
                </c:pt>
                <c:pt idx="1">
                  <c:v>12</c:v>
                </c:pt>
                <c:pt idx="2">
                  <c:v>1</c:v>
                </c:pt>
                <c:pt idx="3">
                  <c:v>4</c:v>
                </c:pt>
                <c:pt idx="4">
                  <c:v>1</c:v>
                </c:pt>
                <c:pt idx="5">
                  <c:v>17</c:v>
                </c:pt>
                <c:pt idx="6">
                  <c:v>28</c:v>
                </c:pt>
                <c:pt idx="7">
                  <c:v>74</c:v>
                </c:pt>
                <c:pt idx="8">
                  <c:v>18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4D-4B9D-9C7B-F052D19DCC69}"/>
            </c:ext>
          </c:extLst>
        </c:ser>
        <c:ser>
          <c:idx val="1"/>
          <c:order val="1"/>
          <c:tx>
            <c:v>izgrađene k.č.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'PZ 2017'!$K$36:$K$49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1-334D-4B9D-9C7B-F052D19DCC6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49964432"/>
        <c:axId val="249964824"/>
      </c:barChart>
      <c:catAx>
        <c:axId val="2499644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katastarska općina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4824"/>
        <c:crosses val="autoZero"/>
        <c:auto val="1"/>
        <c:lblAlgn val="ctr"/>
        <c:lblOffset val="100"/>
        <c:noMultiLvlLbl val="0"/>
      </c:catAx>
      <c:valAx>
        <c:axId val="249964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4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301125910663036"/>
          <c:y val="0.35389322891768293"/>
          <c:w val="0.11736872051832681"/>
          <c:h val="0.142933745233074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Broj ugovora za poljoprivredna zemljišta prema glavnim vrstama nekretnina s obzirom na vrstu ugovora u 2017. godini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izgrađene k.č.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'PZ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'PZ 2017'!$Q$36:$Q$40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3167-456D-A7CD-99C6A7886E15}"/>
            </c:ext>
          </c:extLst>
        </c:ser>
        <c:ser>
          <c:idx val="5"/>
          <c:order val="1"/>
          <c:tx>
            <c:v>neizgrađene k.č.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'PZ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'PZ 2017'!$V$36</c:f>
              <c:numCache>
                <c:formatCode>General</c:formatCode>
                <c:ptCount val="1"/>
                <c:pt idx="0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67-456D-A7CD-99C6A7886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9965608"/>
        <c:axId val="249966000"/>
      </c:barChart>
      <c:catAx>
        <c:axId val="249965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vrsta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6000"/>
        <c:crosses val="autoZero"/>
        <c:auto val="1"/>
        <c:lblAlgn val="ctr"/>
        <c:lblOffset val="100"/>
        <c:noMultiLvlLbl val="0"/>
      </c:catAx>
      <c:valAx>
        <c:axId val="249966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/>
                  <a:t>broj ugovora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249965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6788964546691461"/>
          <c:y val="0.43795626074690336"/>
          <c:w val="0.11112107411361714"/>
          <c:h val="0.162961926581437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/>
              <a:t>Kretanje</a:t>
            </a:r>
            <a:r>
              <a:rPr lang="hr-HR" baseline="0"/>
              <a:t> broja ugovora za šumska zemljišta u 2017. godini</a:t>
            </a:r>
            <a:endParaRPr lang="hr-HR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'ŠZ 2017'!$J$4:$U$4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2017'!$J$19:$U$19</c:f>
              <c:numCache>
                <c:formatCode>General</c:formatCode>
                <c:ptCount val="12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76-4451-9239-86F184624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smooth val="0"/>
        <c:axId val="250182960"/>
        <c:axId val="250183352"/>
      </c:lineChart>
      <c:catAx>
        <c:axId val="25018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183352"/>
        <c:crosses val="autoZero"/>
        <c:auto val="1"/>
        <c:lblAlgn val="ctr"/>
        <c:lblOffset val="100"/>
        <c:noMultiLvlLbl val="0"/>
      </c:catAx>
      <c:valAx>
        <c:axId val="250183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182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</a:t>
            </a:r>
            <a:r>
              <a:rPr lang="hr-HR" sz="1400" baseline="0"/>
              <a:t> broja ugovora za šumska zemljišta u 2017. godini prema vrsti ugovora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'ŠZ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2017'!$J$24:$U$24</c:f>
              <c:numCache>
                <c:formatCode>General</c:formatCode>
                <c:ptCount val="12"/>
                <c:pt idx="1">
                  <c:v>3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B1-415F-A904-E680D4BA3C51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'ŠZ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2017'!$J$25:$U$25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2FB1-415F-A904-E680D4BA3C51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'ŠZ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2017'!$J$26:$U$26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2FB1-415F-A904-E680D4BA3C51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'ŠZ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2017'!$J$27:$U$27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2FB1-415F-A904-E680D4BA3C51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'ŠZ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'ŠZ 2017'!$J$28:$U$28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2FB1-415F-A904-E680D4BA3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184136"/>
        <c:axId val="250184528"/>
      </c:barChart>
      <c:catAx>
        <c:axId val="250184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184528"/>
        <c:crosses val="autoZero"/>
        <c:auto val="1"/>
        <c:lblAlgn val="ctr"/>
        <c:lblOffset val="100"/>
        <c:noMultiLvlLbl val="0"/>
      </c:catAx>
      <c:valAx>
        <c:axId val="2501845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18413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713409157188681"/>
          <c:y val="0.27016117830632003"/>
          <c:w val="0.12397701953922427"/>
          <c:h val="0.4142706388505560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šumska zemljišta prema glavnim vrstama nekretnina po katastarskim općinama u 2017. godini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'ŠZ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'ŠZ 2017'!$J$36:$J$49</c:f>
              <c:numCache>
                <c:formatCode>General</c:formatCode>
                <c:ptCount val="14"/>
                <c:pt idx="5">
                  <c:v>3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A6-4D42-9EA2-D2F7FDFA3B71}"/>
            </c:ext>
          </c:extLst>
        </c:ser>
        <c:ser>
          <c:idx val="1"/>
          <c:order val="1"/>
          <c:tx>
            <c:v>izgrađene k.č.</c:v>
          </c:tx>
          <c:invertIfNegative val="0"/>
          <c:cat>
            <c:strRef>
              <c:f>'ŠZ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'ŠZ 2017'!$K$36:$K$49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1-5BA6-4D42-9EA2-D2F7FDFA3B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0185312"/>
        <c:axId val="250185704"/>
      </c:barChart>
      <c:catAx>
        <c:axId val="250185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0185704"/>
        <c:crosses val="autoZero"/>
        <c:auto val="1"/>
        <c:lblAlgn val="ctr"/>
        <c:lblOffset val="100"/>
        <c:noMultiLvlLbl val="0"/>
      </c:catAx>
      <c:valAx>
        <c:axId val="2501857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01853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332657146670221"/>
          <c:y val="0.3078626203753001"/>
          <c:w val="0.13612728917359906"/>
          <c:h val="0.1716053464847143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šumska zemljišta u 2017. godini prema glavnim vrstama nekretnina s obzirom na vrstu ugovora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izgrađene k.č.</c:v>
          </c:tx>
          <c:invertIfNegative val="0"/>
          <c:cat>
            <c:strRef>
              <c:f>'ŠZ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'ŠZ 2017'!$Q$36:$Q$40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D9F1-4BA2-89CD-CF1FA5FDAFD6}"/>
            </c:ext>
          </c:extLst>
        </c:ser>
        <c:ser>
          <c:idx val="1"/>
          <c:order val="1"/>
          <c:tx>
            <c:v>neizgrađene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'ŠZ 2017'!$P$36:$P$40</c:f>
              <c:strCache>
                <c:ptCount val="5"/>
                <c:pt idx="0">
                  <c:v>kupoprodaja</c:v>
                </c:pt>
                <c:pt idx="1">
                  <c:v>zakup</c:v>
                </c:pt>
                <c:pt idx="2">
                  <c:v>najam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'ŠZ 2017'!$R$41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F1-4BA2-89CD-CF1FA5FDA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596832"/>
        <c:axId val="251597224"/>
      </c:barChart>
      <c:catAx>
        <c:axId val="2515968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51597224"/>
        <c:crosses val="autoZero"/>
        <c:auto val="1"/>
        <c:lblAlgn val="ctr"/>
        <c:lblOffset val="100"/>
        <c:noMultiLvlLbl val="0"/>
      </c:catAx>
      <c:valAx>
        <c:axId val="2515972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5968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165235567273545"/>
          <c:y val="0.43753280839895015"/>
          <c:w val="0.13628127931972303"/>
          <c:h val="0.1674343832020997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/>
              <a:t>Kretanje broja ugovora za različite nekretnine u 2017. godini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C5A-4A9B-A4A3-BD687970C2BB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2017'!$J$4:$U$4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2017'!$J$19:$U$19</c:f>
              <c:numCache>
                <c:formatCode>General</c:formatCode>
                <c:ptCount val="12"/>
                <c:pt idx="0">
                  <c:v>1</c:v>
                </c:pt>
                <c:pt idx="1">
                  <c:v>0</c:v>
                </c:pt>
                <c:pt idx="2">
                  <c:v>3</c:v>
                </c:pt>
                <c:pt idx="3">
                  <c:v>1</c:v>
                </c:pt>
                <c:pt idx="4">
                  <c:v>7</c:v>
                </c:pt>
                <c:pt idx="5">
                  <c:v>2</c:v>
                </c:pt>
                <c:pt idx="6">
                  <c:v>5</c:v>
                </c:pt>
                <c:pt idx="7">
                  <c:v>2</c:v>
                </c:pt>
                <c:pt idx="8">
                  <c:v>7</c:v>
                </c:pt>
                <c:pt idx="9">
                  <c:v>5</c:v>
                </c:pt>
                <c:pt idx="10">
                  <c:v>2</c:v>
                </c:pt>
                <c:pt idx="11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5A-4A9B-A4A3-BD687970C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smooth val="0"/>
        <c:axId val="251598008"/>
        <c:axId val="251598400"/>
      </c:lineChart>
      <c:catAx>
        <c:axId val="251598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 godina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598400"/>
        <c:crosses val="autoZero"/>
        <c:auto val="1"/>
        <c:lblAlgn val="ctr"/>
        <c:lblOffset val="100"/>
        <c:noMultiLvlLbl val="0"/>
      </c:catAx>
      <c:valAx>
        <c:axId val="2515984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 ugovora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598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</a:t>
            </a:r>
            <a:r>
              <a:rPr lang="hr-HR" sz="1400" baseline="0"/>
              <a:t> broja ugovora za različite nekretnine u 2017. godini prema vrsti ugovora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2017'!$J$24:$U$24</c:f>
              <c:numCache>
                <c:formatCode>General</c:formatCode>
                <c:ptCount val="12"/>
                <c:pt idx="0">
                  <c:v>1</c:v>
                </c:pt>
                <c:pt idx="2">
                  <c:v>3</c:v>
                </c:pt>
                <c:pt idx="3">
                  <c:v>1</c:v>
                </c:pt>
                <c:pt idx="4">
                  <c:v>7</c:v>
                </c:pt>
                <c:pt idx="5">
                  <c:v>2</c:v>
                </c:pt>
                <c:pt idx="6">
                  <c:v>5</c:v>
                </c:pt>
                <c:pt idx="7">
                  <c:v>2</c:v>
                </c:pt>
                <c:pt idx="8">
                  <c:v>7</c:v>
                </c:pt>
                <c:pt idx="9">
                  <c:v>5</c:v>
                </c:pt>
                <c:pt idx="10">
                  <c:v>2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F8-4F9B-9D52-294F20C766E5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'RN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2017'!$J$25:$U$25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D5F8-4F9B-9D52-294F20C766E5}"/>
            </c:ext>
          </c:extLst>
        </c:ser>
        <c:ser>
          <c:idx val="2"/>
          <c:order val="2"/>
          <c:tx>
            <c:v>najam</c:v>
          </c:tx>
          <c:invertIfNegative val="0"/>
          <c:cat>
            <c:strRef>
              <c:f>'RN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2017'!$J$26:$U$26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D5F8-4F9B-9D52-294F20C766E5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'RN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2017'!$J$27:$U$27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D5F8-4F9B-9D52-294F20C766E5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'RN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'RN 2017'!$J$28:$U$28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D5F8-4F9B-9D52-294F20C766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599184"/>
        <c:axId val="251599576"/>
      </c:barChart>
      <c:catAx>
        <c:axId val="251599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599576"/>
        <c:crosses val="autoZero"/>
        <c:auto val="1"/>
        <c:lblAlgn val="ctr"/>
        <c:lblOffset val="100"/>
        <c:noMultiLvlLbl val="0"/>
      </c:catAx>
      <c:valAx>
        <c:axId val="25159957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5991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654094019497563"/>
          <c:y val="0.26614320063138963"/>
          <c:w val="0.12453048837645295"/>
          <c:h val="0.4215131325367546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različite nekretnine prema glavnim vrstama nekretnina po katastarskim općinama u 2017. godini</a:t>
            </a:r>
            <a:endParaRPr lang="hr-HR" sz="1400"/>
          </a:p>
        </c:rich>
      </c:tx>
      <c:layout>
        <c:manualLayout>
          <c:xMode val="edge"/>
          <c:yMode val="edge"/>
          <c:x val="0.13763751474573296"/>
          <c:y val="3.782505910165484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posebni dijelovi nekretnine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'RN 2017'!$J$36:$J$49</c:f>
              <c:numCache>
                <c:formatCode>General</c:formatCode>
                <c:ptCount val="14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2F-4F1F-A24C-E8047A10A264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'RN 2017'!$L$36:$L$49</c:f>
              <c:numCache>
                <c:formatCode>General</c:formatCode>
                <c:ptCount val="14"/>
                <c:pt idx="0">
                  <c:v>2</c:v>
                </c:pt>
                <c:pt idx="1">
                  <c:v>1</c:v>
                </c:pt>
                <c:pt idx="5">
                  <c:v>7</c:v>
                </c:pt>
                <c:pt idx="6">
                  <c:v>5</c:v>
                </c:pt>
                <c:pt idx="7">
                  <c:v>6</c:v>
                </c:pt>
                <c:pt idx="8">
                  <c:v>5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2F-4F1F-A24C-E8047A10A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600360"/>
        <c:axId val="252010328"/>
      </c:barChart>
      <c:catAx>
        <c:axId val="251600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2010328"/>
        <c:crosses val="autoZero"/>
        <c:auto val="1"/>
        <c:lblAlgn val="ctr"/>
        <c:lblOffset val="100"/>
        <c:noMultiLvlLbl val="0"/>
      </c:catAx>
      <c:valAx>
        <c:axId val="2520103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6003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9889204085179588"/>
          <c:y val="0.30990155111477496"/>
          <c:w val="0.19063283756197141"/>
          <c:h val="0.1740834020296199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različite nekretnine u 2017. godini prema glavnim vrstama nekretnina s obzirom na vrstu ugovora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'RN 2017'!$P$36:$P$40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'RN 2017'!$Q$36:$Q$40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3C89-4F99-B2BD-4CCD57C67AFE}"/>
            </c:ext>
          </c:extLst>
        </c:ser>
        <c:ser>
          <c:idx val="1"/>
          <c:order val="1"/>
          <c:tx>
            <c:v>posebni dijelovi nekretnine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2017'!$P$36:$P$40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'RN 2017'!$R$41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89-4F99-B2BD-4CCD57C67AFE}"/>
            </c:ext>
          </c:extLst>
        </c:ser>
        <c:ser>
          <c:idx val="3"/>
          <c:order val="2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'RN 2017'!$P$36:$P$40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'RN 2017'!$T$41</c:f>
              <c:numCache>
                <c:formatCode>General</c:formatCode>
                <c:ptCount val="1"/>
                <c:pt idx="0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89-4F99-B2BD-4CCD57C67A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2011112"/>
        <c:axId val="252011504"/>
      </c:barChart>
      <c:catAx>
        <c:axId val="252011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vrsta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2011504"/>
        <c:crosses val="autoZero"/>
        <c:auto val="1"/>
        <c:lblAlgn val="ctr"/>
        <c:lblOffset val="100"/>
        <c:noMultiLvlLbl val="0"/>
      </c:catAx>
      <c:valAx>
        <c:axId val="25201150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20111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054177973516027"/>
          <c:y val="0.36265044486767672"/>
          <c:w val="0.19192526357934073"/>
          <c:h val="0.2611251030444299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</a:t>
            </a:r>
            <a:r>
              <a:rPr lang="hr-HR" sz="1400" baseline="0"/>
              <a:t> broja ugovora za ostale nekretnine kroz 2017. godinu</a:t>
            </a:r>
            <a:endParaRPr lang="hr-HR" sz="1400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AB4-4580-9B6A-F475446AA97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B4-4580-9B6A-F475446AA978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B4-4580-9B6A-F475446AA97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AB4-4580-9B6A-F475446AA97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AB4-4580-9B6A-F475446AA97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AB4-4580-9B6A-F475446AA97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AB4-4580-9B6A-F475446AA978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AB4-4580-9B6A-F475446AA97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AB4-4580-9B6A-F475446AA97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'OS 2017'!$J$4:$U$4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2017'!$J$19:$U$19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AB4-4580-9B6A-F475446AA9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smooth val="0"/>
        <c:axId val="252012288"/>
        <c:axId val="252012680"/>
      </c:lineChart>
      <c:catAx>
        <c:axId val="2520122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2012680"/>
        <c:crosses val="autoZero"/>
        <c:auto val="1"/>
        <c:lblAlgn val="ctr"/>
        <c:lblOffset val="100"/>
        <c:noMultiLvlLbl val="0"/>
      </c:catAx>
      <c:valAx>
        <c:axId val="2520126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2012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Kretanje broja ugovora za ostale nekretnine kroz 2017. godinu po vrsti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kupoprodaja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'OS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2017'!$J$24:$U$24</c:f>
              <c:numCache>
                <c:formatCode>General</c:formatCode>
                <c:ptCount val="12"/>
                <c:pt idx="9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C5-4D8C-AAF4-34173FAAC9E8}"/>
            </c:ext>
          </c:extLst>
        </c:ser>
        <c:ser>
          <c:idx val="1"/>
          <c:order val="1"/>
          <c:tx>
            <c:v>zakup</c:v>
          </c:tx>
          <c:invertIfNegative val="0"/>
          <c:cat>
            <c:strRef>
              <c:f>'OS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2017'!$J$25:$U$25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3AC5-4D8C-AAF4-34173FAAC9E8}"/>
            </c:ext>
          </c:extLst>
        </c:ser>
        <c:ser>
          <c:idx val="2"/>
          <c:order val="2"/>
          <c:tx>
            <c:v>najam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'OS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2017'!$J$26:$U$26</c:f>
              <c:numCache>
                <c:formatCode>General</c:formatCode>
                <c:ptCount val="12"/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AC5-4D8C-AAF4-34173FAAC9E8}"/>
            </c:ext>
          </c:extLst>
        </c:ser>
        <c:ser>
          <c:idx val="3"/>
          <c:order val="3"/>
          <c:tx>
            <c:v>pravo služnosti</c:v>
          </c:tx>
          <c:invertIfNegative val="0"/>
          <c:cat>
            <c:strRef>
              <c:f>'OS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2017'!$J$27:$U$27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3-3AC5-4D8C-AAF4-34173FAAC9E8}"/>
            </c:ext>
          </c:extLst>
        </c:ser>
        <c:ser>
          <c:idx val="4"/>
          <c:order val="4"/>
          <c:tx>
            <c:v>pravo građenja</c:v>
          </c:tx>
          <c:invertIfNegative val="0"/>
          <c:cat>
            <c:strRef>
              <c:f>'OS 2017'!$J$23:$U$23</c:f>
              <c:strCache>
                <c:ptCount val="12"/>
                <c:pt idx="0">
                  <c:v>siječanj</c:v>
                </c:pt>
                <c:pt idx="1">
                  <c:v>veljača</c:v>
                </c:pt>
                <c:pt idx="2">
                  <c:v>ožujak</c:v>
                </c:pt>
                <c:pt idx="3">
                  <c:v>travanj</c:v>
                </c:pt>
                <c:pt idx="4">
                  <c:v>svibanj</c:v>
                </c:pt>
                <c:pt idx="5">
                  <c:v>lipanj</c:v>
                </c:pt>
                <c:pt idx="6">
                  <c:v>srpanj</c:v>
                </c:pt>
                <c:pt idx="7">
                  <c:v>kolovoz</c:v>
                </c:pt>
                <c:pt idx="8">
                  <c:v>rujan</c:v>
                </c:pt>
                <c:pt idx="9">
                  <c:v>listopad</c:v>
                </c:pt>
                <c:pt idx="10">
                  <c:v>studeni</c:v>
                </c:pt>
                <c:pt idx="11">
                  <c:v>prosinac</c:v>
                </c:pt>
              </c:strCache>
            </c:strRef>
          </c:cat>
          <c:val>
            <c:numRef>
              <c:f>'OS 2017'!$J$28:$U$28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4-3AC5-4D8C-AAF4-34173FAAC9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2013464"/>
        <c:axId val="252013856"/>
      </c:barChart>
      <c:catAx>
        <c:axId val="252013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2017.</a:t>
                </a:r>
                <a:r>
                  <a:rPr lang="hr-HR" baseline="0"/>
                  <a:t> godina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2013856"/>
        <c:crosses val="autoZero"/>
        <c:auto val="1"/>
        <c:lblAlgn val="ctr"/>
        <c:lblOffset val="100"/>
        <c:noMultiLvlLbl val="0"/>
      </c:catAx>
      <c:valAx>
        <c:axId val="25201385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201346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564121619629009"/>
          <c:y val="0.30943387284922719"/>
          <c:w val="0.1253700197587661"/>
          <c:h val="0.4185859580052493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ostale nekretnine prema glavnim vrstama nekretnina po katastarskim općinama u 2017. godini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'OS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'OS 2017'!$J$36:$J$49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5DDC-488E-BE00-1595DAE003FF}"/>
            </c:ext>
          </c:extLst>
        </c:ser>
        <c:ser>
          <c:idx val="2"/>
          <c:order val="1"/>
          <c:tx>
            <c:v>izgrađene k.č.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'OS 2017'!$I$36:$I$49</c:f>
              <c:strCache>
                <c:ptCount val="14"/>
                <c:pt idx="0">
                  <c:v>Čakovec</c:v>
                </c:pt>
                <c:pt idx="1">
                  <c:v>Gornji Pustakovec</c:v>
                </c:pt>
                <c:pt idx="2">
                  <c:v>Ivanovec</c:v>
                </c:pt>
                <c:pt idx="3">
                  <c:v>Krištanovec</c:v>
                </c:pt>
                <c:pt idx="4">
                  <c:v>Kuršanec</c:v>
                </c:pt>
                <c:pt idx="5">
                  <c:v>Mačkovec</c:v>
                </c:pt>
                <c:pt idx="6">
                  <c:v>Mihovljan</c:v>
                </c:pt>
                <c:pt idx="7">
                  <c:v>Novo Selo Rok</c:v>
                </c:pt>
                <c:pt idx="8">
                  <c:v>Savska Ves</c:v>
                </c:pt>
                <c:pt idx="9">
                  <c:v>Strahoninec</c:v>
                </c:pt>
                <c:pt idx="10">
                  <c:v>Šandorovec</c:v>
                </c:pt>
                <c:pt idx="11">
                  <c:v>Štefanec</c:v>
                </c:pt>
                <c:pt idx="12">
                  <c:v>Totovec</c:v>
                </c:pt>
                <c:pt idx="13">
                  <c:v>Žiškovec</c:v>
                </c:pt>
              </c:strCache>
            </c:strRef>
          </c:cat>
          <c:val>
            <c:numRef>
              <c:f>'OS 2017'!$L$36:$L$49</c:f>
              <c:numCache>
                <c:formatCode>General</c:formatCode>
                <c:ptCount val="14"/>
                <c:pt idx="0">
                  <c:v>1</c:v>
                </c:pt>
                <c:pt idx="4">
                  <c:v>1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DC-488E-BE00-1595DAE00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346056"/>
        <c:axId val="251346448"/>
      </c:barChart>
      <c:catAx>
        <c:axId val="251346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katastarska</a:t>
                </a:r>
                <a:r>
                  <a:rPr lang="hr-HR" baseline="0"/>
                  <a:t> općina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346448"/>
        <c:crosses val="autoZero"/>
        <c:auto val="1"/>
        <c:lblAlgn val="ctr"/>
        <c:lblOffset val="100"/>
        <c:noMultiLvlLbl val="0"/>
      </c:catAx>
      <c:valAx>
        <c:axId val="251346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3460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5431427132214532"/>
          <c:y val="0.31670041244844394"/>
          <c:w val="0.13521060709162197"/>
          <c:h val="0.1722182227221597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r-HR" sz="1400"/>
              <a:t>Broj</a:t>
            </a:r>
            <a:r>
              <a:rPr lang="hr-HR" sz="1400" baseline="0"/>
              <a:t> ugovora za ostale nekretnine prema glavnim vrstama nekretnina s obzirom na vrstu ugovora u 2017. godini</a:t>
            </a:r>
            <a:endParaRPr lang="hr-HR" sz="1400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neizgrađene k.č.</c:v>
          </c:tx>
          <c:invertIfNegative val="0"/>
          <c:cat>
            <c:strRef>
              <c:f>'OS 2017'!$P$36:$P$40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'OS 2017'!$Q$36:$Q$40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0-242E-4A63-BA42-6D9ECF2FCC3F}"/>
            </c:ext>
          </c:extLst>
        </c:ser>
        <c:ser>
          <c:idx val="1"/>
          <c:order val="1"/>
          <c:tx>
            <c:v>izgrađene k.č.</c:v>
          </c:tx>
          <c:invertIfNegative val="0"/>
          <c:cat>
            <c:strRef>
              <c:f>'OS 2017'!$P$36:$P$40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'OS 2017'!$V$36:$V$40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2E-4A63-BA42-6D9ECF2FCC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347232"/>
        <c:axId val="251347624"/>
      </c:barChart>
      <c:catAx>
        <c:axId val="251347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vrsta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crossAx val="251347624"/>
        <c:crosses val="autoZero"/>
        <c:auto val="1"/>
        <c:lblAlgn val="ctr"/>
        <c:lblOffset val="100"/>
        <c:noMultiLvlLbl val="0"/>
      </c:catAx>
      <c:valAx>
        <c:axId val="2513476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r-HR"/>
                  <a:t>broj</a:t>
                </a:r>
                <a:r>
                  <a:rPr lang="hr-HR" baseline="0"/>
                  <a:t> ugovora</a:t>
                </a:r>
                <a:endParaRPr lang="hr-HR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51347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631814154221138"/>
          <c:y val="0.35061260959401358"/>
          <c:w val="0.12829888276744961"/>
          <c:h val="0.170996816887250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>
                    <a:lumMod val="75000"/>
                    <a:lumOff val="2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1400" b="1" i="0" baseline="0">
                <a:effectLst/>
              </a:rPr>
              <a:t>Odnos ugovora za ostale nekretnine u 2017. godini prema vrsti ugovora</a:t>
            </a:r>
            <a:endParaRPr lang="hr-HR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>
                  <a:lumMod val="75000"/>
                  <a:lumOff val="2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B9E-4E82-B86E-E2CE91E2A6C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B9E-4E82-B86E-E2CE91E2A6C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B9E-4E82-B86E-E2CE91E2A6C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B9E-4E82-B86E-E2CE91E2A6C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B9E-4E82-B86E-E2CE91E2A6C6}"/>
              </c:ext>
            </c:extLst>
          </c:dPt>
          <c:dLbls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B9E-4E82-B86E-E2CE91E2A6C6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B9E-4E82-B86E-E2CE91E2A6C6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B9E-4E82-B86E-E2CE91E2A6C6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'OS 2017'!$P$36:$Q$40</c:f>
              <c:strCache>
                <c:ptCount val="5"/>
                <c:pt idx="0">
                  <c:v>kupoprodaja</c:v>
                </c:pt>
                <c:pt idx="1">
                  <c:v>najam</c:v>
                </c:pt>
                <c:pt idx="2">
                  <c:v>zakup</c:v>
                </c:pt>
                <c:pt idx="3">
                  <c:v>pravo služnosti</c:v>
                </c:pt>
                <c:pt idx="4">
                  <c:v>pravo građenja</c:v>
                </c:pt>
              </c:strCache>
            </c:strRef>
          </c:cat>
          <c:val>
            <c:numRef>
              <c:f>'OS 2017'!$V$36:$V$40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B9E-4E82-B86E-E2CE91E2A6C6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4" Type="http://schemas.openxmlformats.org/officeDocument/2006/relationships/chart" Target="../charts/chart22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4" Type="http://schemas.openxmlformats.org/officeDocument/2006/relationships/chart" Target="../charts/chart3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7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4" Type="http://schemas.openxmlformats.org/officeDocument/2006/relationships/chart" Target="../charts/chart3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1.xml"/><Relationship Id="rId2" Type="http://schemas.openxmlformats.org/officeDocument/2006/relationships/chart" Target="../charts/chart40.xml"/><Relationship Id="rId1" Type="http://schemas.openxmlformats.org/officeDocument/2006/relationships/chart" Target="../charts/chart39.xml"/><Relationship Id="rId4" Type="http://schemas.openxmlformats.org/officeDocument/2006/relationships/chart" Target="../charts/chart42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258004</xdr:colOff>
      <xdr:row>66</xdr:row>
      <xdr:rowOff>92074</xdr:rowOff>
    </xdr:from>
    <xdr:to>
      <xdr:col>12</xdr:col>
      <xdr:colOff>70680</xdr:colOff>
      <xdr:row>79</xdr:row>
      <xdr:rowOff>44450</xdr:rowOff>
    </xdr:to>
    <xdr:graphicFrame macro="">
      <xdr:nvGraphicFramePr>
        <xdr:cNvPr id="8" name="Grafiko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147432</xdr:colOff>
      <xdr:row>65</xdr:row>
      <xdr:rowOff>127721</xdr:rowOff>
    </xdr:from>
    <xdr:to>
      <xdr:col>11</xdr:col>
      <xdr:colOff>372718</xdr:colOff>
      <xdr:row>78</xdr:row>
      <xdr:rowOff>148207</xdr:rowOff>
    </xdr:to>
    <xdr:graphicFrame macro="">
      <xdr:nvGraphicFramePr>
        <xdr:cNvPr id="10" name="Grafiko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438150</xdr:colOff>
      <xdr:row>80</xdr:row>
      <xdr:rowOff>133349</xdr:rowOff>
    </xdr:from>
    <xdr:to>
      <xdr:col>11</xdr:col>
      <xdr:colOff>466725</xdr:colOff>
      <xdr:row>94</xdr:row>
      <xdr:rowOff>66674</xdr:rowOff>
    </xdr:to>
    <xdr:graphicFrame macro="">
      <xdr:nvGraphicFramePr>
        <xdr:cNvPr id="3" name="Grafiko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314323</xdr:colOff>
      <xdr:row>17</xdr:row>
      <xdr:rowOff>133350</xdr:rowOff>
    </xdr:from>
    <xdr:to>
      <xdr:col>25</xdr:col>
      <xdr:colOff>276225</xdr:colOff>
      <xdr:row>31</xdr:row>
      <xdr:rowOff>76199</xdr:rowOff>
    </xdr:to>
    <xdr:graphicFrame macro="">
      <xdr:nvGraphicFramePr>
        <xdr:cNvPr id="4" name="Grafiko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390525</xdr:colOff>
      <xdr:row>49</xdr:row>
      <xdr:rowOff>133349</xdr:rowOff>
    </xdr:from>
    <xdr:to>
      <xdr:col>25</xdr:col>
      <xdr:colOff>123826</xdr:colOff>
      <xdr:row>62</xdr:row>
      <xdr:rowOff>9524</xdr:rowOff>
    </xdr:to>
    <xdr:graphicFrame macro="">
      <xdr:nvGraphicFramePr>
        <xdr:cNvPr id="5" name="Grafiko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228599</xdr:colOff>
      <xdr:row>32</xdr:row>
      <xdr:rowOff>114299</xdr:rowOff>
    </xdr:from>
    <xdr:to>
      <xdr:col>4</xdr:col>
      <xdr:colOff>123825</xdr:colOff>
      <xdr:row>47</xdr:row>
      <xdr:rowOff>28575</xdr:rowOff>
    </xdr:to>
    <xdr:graphicFrame macro="">
      <xdr:nvGraphicFramePr>
        <xdr:cNvPr id="6" name="Grafiko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1114426</xdr:colOff>
      <xdr:row>48</xdr:row>
      <xdr:rowOff>38099</xdr:rowOff>
    </xdr:from>
    <xdr:to>
      <xdr:col>8</xdr:col>
      <xdr:colOff>466725</xdr:colOff>
      <xdr:row>63</xdr:row>
      <xdr:rowOff>104774</xdr:rowOff>
    </xdr:to>
    <xdr:graphicFrame macro="">
      <xdr:nvGraphicFramePr>
        <xdr:cNvPr id="7" name="Grafiko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9525</xdr:colOff>
      <xdr:row>32</xdr:row>
      <xdr:rowOff>147638</xdr:rowOff>
    </xdr:from>
    <xdr:to>
      <xdr:col>11</xdr:col>
      <xdr:colOff>561975</xdr:colOff>
      <xdr:row>47</xdr:row>
      <xdr:rowOff>19050</xdr:rowOff>
    </xdr:to>
    <xdr:graphicFrame macro="">
      <xdr:nvGraphicFramePr>
        <xdr:cNvPr id="2" name="Grafiko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39</xdr:col>
      <xdr:colOff>317500</xdr:colOff>
      <xdr:row>14</xdr:row>
      <xdr:rowOff>85725</xdr:rowOff>
    </xdr:from>
    <xdr:to>
      <xdr:col>51</xdr:col>
      <xdr:colOff>752475</xdr:colOff>
      <xdr:row>30</xdr:row>
      <xdr:rowOff>88899</xdr:rowOff>
    </xdr:to>
    <xdr:graphicFrame macro="">
      <xdr:nvGraphicFramePr>
        <xdr:cNvPr id="2" name="Grafiko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269875</xdr:colOff>
      <xdr:row>1</xdr:row>
      <xdr:rowOff>158751</xdr:rowOff>
    </xdr:from>
    <xdr:to>
      <xdr:col>37</xdr:col>
      <xdr:colOff>412750</xdr:colOff>
      <xdr:row>15</xdr:row>
      <xdr:rowOff>158751</xdr:rowOff>
    </xdr:to>
    <xdr:graphicFrame macro="">
      <xdr:nvGraphicFramePr>
        <xdr:cNvPr id="3" name="Grafiko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225424</xdr:colOff>
      <xdr:row>17</xdr:row>
      <xdr:rowOff>58735</xdr:rowOff>
    </xdr:from>
    <xdr:to>
      <xdr:col>37</xdr:col>
      <xdr:colOff>412749</xdr:colOff>
      <xdr:row>31</xdr:row>
      <xdr:rowOff>142875</xdr:rowOff>
    </xdr:to>
    <xdr:graphicFrame macro="">
      <xdr:nvGraphicFramePr>
        <xdr:cNvPr id="7" name="Grafikon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254001</xdr:colOff>
      <xdr:row>32</xdr:row>
      <xdr:rowOff>126998</xdr:rowOff>
    </xdr:from>
    <xdr:to>
      <xdr:col>37</xdr:col>
      <xdr:colOff>333375</xdr:colOff>
      <xdr:row>45</xdr:row>
      <xdr:rowOff>158749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269875</xdr:colOff>
      <xdr:row>45</xdr:row>
      <xdr:rowOff>333375</xdr:rowOff>
    </xdr:from>
    <xdr:to>
      <xdr:col>37</xdr:col>
      <xdr:colOff>349250</xdr:colOff>
      <xdr:row>57</xdr:row>
      <xdr:rowOff>63499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39</xdr:col>
      <xdr:colOff>833811</xdr:colOff>
      <xdr:row>15</xdr:row>
      <xdr:rowOff>77714</xdr:rowOff>
    </xdr:from>
    <xdr:to>
      <xdr:col>51</xdr:col>
      <xdr:colOff>9525</xdr:colOff>
      <xdr:row>28</xdr:row>
      <xdr:rowOff>184150</xdr:rowOff>
    </xdr:to>
    <xdr:graphicFrame macro="">
      <xdr:nvGraphicFramePr>
        <xdr:cNvPr id="4" name="Grafiko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415925</xdr:colOff>
      <xdr:row>17</xdr:row>
      <xdr:rowOff>57149</xdr:rowOff>
    </xdr:from>
    <xdr:to>
      <xdr:col>36</xdr:col>
      <xdr:colOff>396875</xdr:colOff>
      <xdr:row>29</xdr:row>
      <xdr:rowOff>127000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365125</xdr:colOff>
      <xdr:row>33</xdr:row>
      <xdr:rowOff>3174</xdr:rowOff>
    </xdr:from>
    <xdr:to>
      <xdr:col>36</xdr:col>
      <xdr:colOff>307974</xdr:colOff>
      <xdr:row>46</xdr:row>
      <xdr:rowOff>79374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454024</xdr:colOff>
      <xdr:row>2</xdr:row>
      <xdr:rowOff>136524</xdr:rowOff>
    </xdr:from>
    <xdr:to>
      <xdr:col>36</xdr:col>
      <xdr:colOff>393699</xdr:colOff>
      <xdr:row>15</xdr:row>
      <xdr:rowOff>203199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396875</xdr:colOff>
      <xdr:row>46</xdr:row>
      <xdr:rowOff>190500</xdr:rowOff>
    </xdr:from>
    <xdr:to>
      <xdr:col>36</xdr:col>
      <xdr:colOff>301625</xdr:colOff>
      <xdr:row>60</xdr:row>
      <xdr:rowOff>98425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571500</xdr:colOff>
      <xdr:row>42</xdr:row>
      <xdr:rowOff>111125</xdr:rowOff>
    </xdr:from>
    <xdr:to>
      <xdr:col>20</xdr:col>
      <xdr:colOff>555625</xdr:colOff>
      <xdr:row>52</xdr:row>
      <xdr:rowOff>142875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190500</xdr:colOff>
      <xdr:row>1</xdr:row>
      <xdr:rowOff>79375</xdr:rowOff>
    </xdr:from>
    <xdr:to>
      <xdr:col>34</xdr:col>
      <xdr:colOff>444500</xdr:colOff>
      <xdr:row>16</xdr:row>
      <xdr:rowOff>31750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381000</xdr:colOff>
      <xdr:row>34</xdr:row>
      <xdr:rowOff>3175</xdr:rowOff>
    </xdr:from>
    <xdr:to>
      <xdr:col>34</xdr:col>
      <xdr:colOff>254000</xdr:colOff>
      <xdr:row>48</xdr:row>
      <xdr:rowOff>15875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206375</xdr:colOff>
      <xdr:row>16</xdr:row>
      <xdr:rowOff>174626</xdr:rowOff>
    </xdr:from>
    <xdr:to>
      <xdr:col>34</xdr:col>
      <xdr:colOff>428624</xdr:colOff>
      <xdr:row>31</xdr:row>
      <xdr:rowOff>127001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139699</xdr:colOff>
      <xdr:row>1</xdr:row>
      <xdr:rowOff>31749</xdr:rowOff>
    </xdr:from>
    <xdr:to>
      <xdr:col>34</xdr:col>
      <xdr:colOff>508000</xdr:colOff>
      <xdr:row>15</xdr:row>
      <xdr:rowOff>79374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142875</xdr:colOff>
      <xdr:row>16</xdr:row>
      <xdr:rowOff>95251</xdr:rowOff>
    </xdr:from>
    <xdr:to>
      <xdr:col>34</xdr:col>
      <xdr:colOff>492126</xdr:colOff>
      <xdr:row>30</xdr:row>
      <xdr:rowOff>174625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161924</xdr:colOff>
      <xdr:row>33</xdr:row>
      <xdr:rowOff>12700</xdr:rowOff>
    </xdr:from>
    <xdr:to>
      <xdr:col>34</xdr:col>
      <xdr:colOff>523875</xdr:colOff>
      <xdr:row>45</xdr:row>
      <xdr:rowOff>190500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165100</xdr:colOff>
      <xdr:row>47</xdr:row>
      <xdr:rowOff>69851</xdr:rowOff>
    </xdr:from>
    <xdr:to>
      <xdr:col>34</xdr:col>
      <xdr:colOff>530226</xdr:colOff>
      <xdr:row>60</xdr:row>
      <xdr:rowOff>180976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133350</xdr:colOff>
      <xdr:row>1</xdr:row>
      <xdr:rowOff>53975</xdr:rowOff>
    </xdr:from>
    <xdr:to>
      <xdr:col>35</xdr:col>
      <xdr:colOff>476250</xdr:colOff>
      <xdr:row>13</xdr:row>
      <xdr:rowOff>127000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152399</xdr:colOff>
      <xdr:row>15</xdr:row>
      <xdr:rowOff>47624</xdr:rowOff>
    </xdr:from>
    <xdr:to>
      <xdr:col>35</xdr:col>
      <xdr:colOff>438149</xdr:colOff>
      <xdr:row>29</xdr:row>
      <xdr:rowOff>25399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311150</xdr:colOff>
      <xdr:row>33</xdr:row>
      <xdr:rowOff>136525</xdr:rowOff>
    </xdr:from>
    <xdr:to>
      <xdr:col>35</xdr:col>
      <xdr:colOff>190500</xdr:colOff>
      <xdr:row>45</xdr:row>
      <xdr:rowOff>200025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301625</xdr:colOff>
      <xdr:row>47</xdr:row>
      <xdr:rowOff>174625</xdr:rowOff>
    </xdr:from>
    <xdr:to>
      <xdr:col>35</xdr:col>
      <xdr:colOff>184150</xdr:colOff>
      <xdr:row>60</xdr:row>
      <xdr:rowOff>92075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257174</xdr:colOff>
      <xdr:row>1</xdr:row>
      <xdr:rowOff>109536</xdr:rowOff>
    </xdr:from>
    <xdr:to>
      <xdr:col>35</xdr:col>
      <xdr:colOff>419099</xdr:colOff>
      <xdr:row>14</xdr:row>
      <xdr:rowOff>76199</xdr:rowOff>
    </xdr:to>
    <xdr:graphicFrame macro="">
      <xdr:nvGraphicFramePr>
        <xdr:cNvPr id="3" name="Grafiko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257174</xdr:colOff>
      <xdr:row>15</xdr:row>
      <xdr:rowOff>174625</xdr:rowOff>
    </xdr:from>
    <xdr:to>
      <xdr:col>35</xdr:col>
      <xdr:colOff>396875</xdr:colOff>
      <xdr:row>28</xdr:row>
      <xdr:rowOff>107950</xdr:rowOff>
    </xdr:to>
    <xdr:graphicFrame macro="">
      <xdr:nvGraphicFramePr>
        <xdr:cNvPr id="5" name="Grafikon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174625</xdr:colOff>
      <xdr:row>32</xdr:row>
      <xdr:rowOff>176211</xdr:rowOff>
    </xdr:from>
    <xdr:to>
      <xdr:col>35</xdr:col>
      <xdr:colOff>422275</xdr:colOff>
      <xdr:row>47</xdr:row>
      <xdr:rowOff>31749</xdr:rowOff>
    </xdr:to>
    <xdr:graphicFrame macro="">
      <xdr:nvGraphicFramePr>
        <xdr:cNvPr id="6" name="Grafikon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241299</xdr:colOff>
      <xdr:row>48</xdr:row>
      <xdr:rowOff>144462</xdr:rowOff>
    </xdr:from>
    <xdr:to>
      <xdr:col>35</xdr:col>
      <xdr:colOff>346074</xdr:colOff>
      <xdr:row>61</xdr:row>
      <xdr:rowOff>139700</xdr:rowOff>
    </xdr:to>
    <xdr:graphicFrame macro="">
      <xdr:nvGraphicFramePr>
        <xdr:cNvPr id="9" name="Grafikon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333375</xdr:colOff>
      <xdr:row>1</xdr:row>
      <xdr:rowOff>142875</xdr:rowOff>
    </xdr:from>
    <xdr:to>
      <xdr:col>35</xdr:col>
      <xdr:colOff>104774</xdr:colOff>
      <xdr:row>14</xdr:row>
      <xdr:rowOff>190500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342899</xdr:colOff>
      <xdr:row>16</xdr:row>
      <xdr:rowOff>161925</xdr:rowOff>
    </xdr:from>
    <xdr:to>
      <xdr:col>35</xdr:col>
      <xdr:colOff>114299</xdr:colOff>
      <xdr:row>29</xdr:row>
      <xdr:rowOff>209549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295275</xdr:colOff>
      <xdr:row>33</xdr:row>
      <xdr:rowOff>171450</xdr:rowOff>
    </xdr:from>
    <xdr:to>
      <xdr:col>35</xdr:col>
      <xdr:colOff>219074</xdr:colOff>
      <xdr:row>46</xdr:row>
      <xdr:rowOff>161925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323850</xdr:colOff>
      <xdr:row>48</xdr:row>
      <xdr:rowOff>76200</xdr:rowOff>
    </xdr:from>
    <xdr:to>
      <xdr:col>35</xdr:col>
      <xdr:colOff>200025</xdr:colOff>
      <xdr:row>61</xdr:row>
      <xdr:rowOff>114300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304800</xdr:colOff>
      <xdr:row>1</xdr:row>
      <xdr:rowOff>95250</xdr:rowOff>
    </xdr:from>
    <xdr:to>
      <xdr:col>35</xdr:col>
      <xdr:colOff>247650</xdr:colOff>
      <xdr:row>16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304799</xdr:colOff>
      <xdr:row>17</xdr:row>
      <xdr:rowOff>200025</xdr:rowOff>
    </xdr:from>
    <xdr:to>
      <xdr:col>35</xdr:col>
      <xdr:colOff>285749</xdr:colOff>
      <xdr:row>31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466724</xdr:colOff>
      <xdr:row>32</xdr:row>
      <xdr:rowOff>190500</xdr:rowOff>
    </xdr:from>
    <xdr:to>
      <xdr:col>35</xdr:col>
      <xdr:colOff>161925</xdr:colOff>
      <xdr:row>45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466724</xdr:colOff>
      <xdr:row>47</xdr:row>
      <xdr:rowOff>190500</xdr:rowOff>
    </xdr:from>
    <xdr:to>
      <xdr:col>35</xdr:col>
      <xdr:colOff>161924</xdr:colOff>
      <xdr:row>60</xdr:row>
      <xdr:rowOff>190500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19049</xdr:colOff>
      <xdr:row>2</xdr:row>
      <xdr:rowOff>66675</xdr:rowOff>
    </xdr:from>
    <xdr:to>
      <xdr:col>36</xdr:col>
      <xdr:colOff>600074</xdr:colOff>
      <xdr:row>15</xdr:row>
      <xdr:rowOff>76201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23</xdr:col>
      <xdr:colOff>0</xdr:colOff>
      <xdr:row>16</xdr:row>
      <xdr:rowOff>95250</xdr:rowOff>
    </xdr:from>
    <xdr:to>
      <xdr:col>36</xdr:col>
      <xdr:colOff>600075</xdr:colOff>
      <xdr:row>29</xdr:row>
      <xdr:rowOff>114300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23</xdr:col>
      <xdr:colOff>1</xdr:colOff>
      <xdr:row>34</xdr:row>
      <xdr:rowOff>9525</xdr:rowOff>
    </xdr:from>
    <xdr:to>
      <xdr:col>37</xdr:col>
      <xdr:colOff>9525</xdr:colOff>
      <xdr:row>48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0</xdr:colOff>
      <xdr:row>50</xdr:row>
      <xdr:rowOff>19049</xdr:rowOff>
    </xdr:from>
    <xdr:to>
      <xdr:col>36</xdr:col>
      <xdr:colOff>619124</xdr:colOff>
      <xdr:row>65</xdr:row>
      <xdr:rowOff>180974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A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15875</xdr:colOff>
      <xdr:row>41</xdr:row>
      <xdr:rowOff>190501</xdr:rowOff>
    </xdr:from>
    <xdr:to>
      <xdr:col>21</xdr:col>
      <xdr:colOff>396875</xdr:colOff>
      <xdr:row>54</xdr:row>
      <xdr:rowOff>174626</xdr:rowOff>
    </xdr:to>
    <xdr:graphicFrame macro="">
      <xdr:nvGraphicFramePr>
        <xdr:cNvPr id="11" name="Grafikon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65"/>
  <sheetViews>
    <sheetView topLeftCell="A28" zoomScaleNormal="100" workbookViewId="0">
      <selection activeCell="AF16" sqref="AF16"/>
    </sheetView>
  </sheetViews>
  <sheetFormatPr defaultRowHeight="16.5" customHeight="1" x14ac:dyDescent="0.25"/>
  <cols>
    <col min="1" max="1" width="6.7109375" style="93" customWidth="1"/>
    <col min="2" max="2" width="15.7109375" style="93" customWidth="1"/>
    <col min="3" max="3" width="36.42578125" style="93" customWidth="1"/>
    <col min="4" max="5" width="7.28515625" style="93" customWidth="1"/>
    <col min="6" max="6" width="10.28515625" style="93" customWidth="1"/>
    <col min="7" max="8" width="7.28515625" style="93" customWidth="1"/>
    <col min="9" max="9" width="10.28515625" style="93" customWidth="1"/>
    <col min="10" max="11" width="7.28515625" style="93" customWidth="1"/>
    <col min="12" max="12" width="10.28515625" style="93" customWidth="1"/>
    <col min="13" max="13" width="19.7109375" style="93" customWidth="1"/>
    <col min="14" max="26" width="8.7109375" style="93" customWidth="1"/>
    <col min="27" max="27" width="20.7109375" style="93" customWidth="1"/>
    <col min="28" max="33" width="15.28515625" style="93" customWidth="1"/>
    <col min="34" max="34" width="17.7109375" style="93" customWidth="1"/>
    <col min="35" max="35" width="6.5703125" style="93" customWidth="1"/>
    <col min="36" max="36" width="32.7109375" style="93" customWidth="1"/>
    <col min="37" max="42" width="12.7109375" style="93" customWidth="1"/>
    <col min="43" max="43" width="19.7109375" style="93" customWidth="1"/>
    <col min="44" max="44" width="6.5703125" style="93" customWidth="1"/>
    <col min="45" max="45" width="29.28515625" style="93" customWidth="1"/>
    <col min="46" max="47" width="11.5703125" style="93" bestFit="1" customWidth="1"/>
    <col min="48" max="48" width="12.5703125" style="93" bestFit="1" customWidth="1"/>
    <col min="49" max="51" width="11.5703125" style="93" customWidth="1"/>
    <col min="52" max="52" width="14.140625" style="93" customWidth="1"/>
    <col min="53" max="53" width="17.7109375" style="93" customWidth="1"/>
    <col min="54" max="54" width="9.140625" style="93" customWidth="1"/>
    <col min="55" max="56" width="14.7109375" style="93" customWidth="1"/>
    <col min="57" max="57" width="9.140625" style="93" customWidth="1"/>
    <col min="58" max="59" width="14.7109375" style="93" customWidth="1"/>
    <col min="60" max="60" width="9.140625" style="93" customWidth="1"/>
    <col min="61" max="62" width="14.7109375" style="93" customWidth="1"/>
    <col min="63" max="63" width="17.7109375" style="93" customWidth="1"/>
    <col min="64" max="64" width="9.140625" style="93"/>
    <col min="65" max="66" width="14.7109375" style="93" customWidth="1"/>
    <col min="67" max="67" width="9.140625" style="93"/>
    <col min="68" max="69" width="14.7109375" style="93" customWidth="1"/>
    <col min="70" max="70" width="9.140625" style="93"/>
    <col min="71" max="72" width="14.7109375" style="93" customWidth="1"/>
    <col min="73" max="16384" width="9.140625" style="93"/>
  </cols>
  <sheetData>
    <row r="1" spans="1:72" ht="16.5" customHeight="1" thickBot="1" x14ac:dyDescent="0.3">
      <c r="A1" s="348" t="s">
        <v>474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50"/>
      <c r="M1" s="351" t="s">
        <v>195</v>
      </c>
      <c r="N1" s="322"/>
      <c r="O1" s="322"/>
      <c r="P1" s="322"/>
      <c r="Q1" s="322"/>
      <c r="R1" s="322"/>
      <c r="S1" s="322"/>
      <c r="T1" s="322"/>
      <c r="U1" s="322"/>
      <c r="V1" s="322"/>
      <c r="W1" s="322"/>
      <c r="X1" s="322"/>
      <c r="Y1" s="322"/>
      <c r="Z1" s="323"/>
      <c r="AA1" s="321" t="s">
        <v>475</v>
      </c>
      <c r="AB1" s="322"/>
      <c r="AC1" s="322"/>
      <c r="AD1" s="322"/>
      <c r="AE1" s="322"/>
      <c r="AF1" s="322"/>
      <c r="AG1" s="323"/>
      <c r="AI1" s="321" t="s">
        <v>198</v>
      </c>
      <c r="AJ1" s="322"/>
      <c r="AK1" s="322"/>
      <c r="AL1" s="322"/>
      <c r="AM1" s="322"/>
      <c r="AN1" s="322"/>
      <c r="AO1" s="322"/>
      <c r="AP1" s="323"/>
      <c r="AR1" s="321" t="s">
        <v>199</v>
      </c>
      <c r="AS1" s="322"/>
      <c r="AT1" s="322"/>
      <c r="AU1" s="322"/>
      <c r="AV1" s="322"/>
      <c r="AW1" s="322"/>
      <c r="AX1" s="322"/>
      <c r="AY1" s="323"/>
    </row>
    <row r="2" spans="1:72" ht="16.5" customHeight="1" x14ac:dyDescent="0.25">
      <c r="A2" s="330" t="s">
        <v>0</v>
      </c>
      <c r="B2" s="346"/>
      <c r="C2" s="331"/>
      <c r="D2" s="345" t="s">
        <v>1</v>
      </c>
      <c r="E2" s="342"/>
      <c r="F2" s="344"/>
      <c r="G2" s="341" t="s">
        <v>2</v>
      </c>
      <c r="H2" s="342"/>
      <c r="I2" s="344"/>
      <c r="J2" s="341" t="s">
        <v>3</v>
      </c>
      <c r="K2" s="342"/>
      <c r="L2" s="343"/>
      <c r="M2" s="254" t="s">
        <v>4</v>
      </c>
      <c r="N2" s="254" t="s">
        <v>5</v>
      </c>
      <c r="O2" s="254" t="s">
        <v>6</v>
      </c>
      <c r="P2" s="254" t="s">
        <v>7</v>
      </c>
      <c r="Q2" s="254" t="s">
        <v>8</v>
      </c>
      <c r="R2" s="254" t="s">
        <v>9</v>
      </c>
      <c r="S2" s="254" t="s">
        <v>10</v>
      </c>
      <c r="T2" s="254" t="s">
        <v>11</v>
      </c>
      <c r="U2" s="254" t="s">
        <v>12</v>
      </c>
      <c r="V2" s="254" t="s">
        <v>13</v>
      </c>
      <c r="W2" s="254" t="s">
        <v>14</v>
      </c>
      <c r="X2" s="254" t="s">
        <v>15</v>
      </c>
      <c r="Y2" s="262" t="s">
        <v>16</v>
      </c>
      <c r="Z2" s="2" t="s">
        <v>17</v>
      </c>
      <c r="AA2" s="254" t="s">
        <v>115</v>
      </c>
      <c r="AB2" s="254" t="s">
        <v>5</v>
      </c>
      <c r="AC2" s="254" t="s">
        <v>6</v>
      </c>
      <c r="AD2" s="254" t="s">
        <v>7</v>
      </c>
      <c r="AE2" s="254" t="s">
        <v>8</v>
      </c>
      <c r="AF2" s="254" t="s">
        <v>9</v>
      </c>
      <c r="AG2" s="254" t="s">
        <v>10</v>
      </c>
      <c r="AI2" s="310" t="s">
        <v>18</v>
      </c>
      <c r="AJ2" s="311"/>
      <c r="AK2" s="260" t="s">
        <v>5</v>
      </c>
      <c r="AL2" s="260" t="s">
        <v>6</v>
      </c>
      <c r="AM2" s="260" t="s">
        <v>7</v>
      </c>
      <c r="AN2" s="260" t="s">
        <v>8</v>
      </c>
      <c r="AO2" s="260" t="s">
        <v>9</v>
      </c>
      <c r="AP2" s="260" t="s">
        <v>10</v>
      </c>
      <c r="AR2" s="310" t="s">
        <v>18</v>
      </c>
      <c r="AS2" s="311"/>
      <c r="AT2" s="79" t="s">
        <v>5</v>
      </c>
      <c r="AU2" s="79" t="s">
        <v>6</v>
      </c>
      <c r="AV2" s="79" t="s">
        <v>7</v>
      </c>
      <c r="AW2" s="79" t="s">
        <v>8</v>
      </c>
      <c r="AX2" s="79" t="s">
        <v>9</v>
      </c>
      <c r="AY2" s="79" t="s">
        <v>10</v>
      </c>
    </row>
    <row r="3" spans="1:72" ht="16.5" customHeight="1" thickBot="1" x14ac:dyDescent="0.3">
      <c r="A3" s="334"/>
      <c r="B3" s="347"/>
      <c r="C3" s="335"/>
      <c r="D3" s="88" t="s">
        <v>23</v>
      </c>
      <c r="E3" s="5" t="s">
        <v>122</v>
      </c>
      <c r="F3" s="6" t="s">
        <v>24</v>
      </c>
      <c r="G3" s="4" t="s">
        <v>23</v>
      </c>
      <c r="H3" s="5" t="s">
        <v>122</v>
      </c>
      <c r="I3" s="6" t="s">
        <v>24</v>
      </c>
      <c r="J3" s="4" t="s">
        <v>23</v>
      </c>
      <c r="K3" s="5" t="s">
        <v>122</v>
      </c>
      <c r="L3" s="7" t="s">
        <v>24</v>
      </c>
      <c r="M3" s="254" t="s">
        <v>25</v>
      </c>
      <c r="N3" s="254">
        <v>6</v>
      </c>
      <c r="O3" s="254">
        <v>12</v>
      </c>
      <c r="P3" s="254">
        <v>3</v>
      </c>
      <c r="Q3" s="254">
        <v>8</v>
      </c>
      <c r="R3" s="254">
        <v>13</v>
      </c>
      <c r="S3" s="254">
        <v>5</v>
      </c>
      <c r="T3" s="254">
        <v>8</v>
      </c>
      <c r="U3" s="254">
        <v>3</v>
      </c>
      <c r="V3" s="254">
        <v>7</v>
      </c>
      <c r="W3" s="254">
        <v>6</v>
      </c>
      <c r="X3" s="254">
        <v>8</v>
      </c>
      <c r="Y3" s="262">
        <v>2</v>
      </c>
      <c r="Z3" s="2">
        <f t="shared" ref="Z3:Z17" si="0">SUM(N3:Y3)</f>
        <v>81</v>
      </c>
      <c r="AA3" s="253" t="s">
        <v>116</v>
      </c>
      <c r="AB3" s="139">
        <v>23038.27</v>
      </c>
      <c r="AC3" s="139">
        <v>26426.5</v>
      </c>
      <c r="AD3" s="139">
        <v>58819</v>
      </c>
      <c r="AE3" s="139">
        <v>46809.83</v>
      </c>
      <c r="AF3" s="139">
        <v>34603.75</v>
      </c>
      <c r="AG3" s="139">
        <v>16371.75</v>
      </c>
      <c r="AI3" s="307" t="s">
        <v>26</v>
      </c>
      <c r="AJ3" s="309"/>
      <c r="AK3" s="307"/>
      <c r="AL3" s="308"/>
      <c r="AM3" s="308"/>
      <c r="AN3" s="308"/>
      <c r="AO3" s="308"/>
      <c r="AP3" s="309"/>
      <c r="AR3" s="307" t="s">
        <v>26</v>
      </c>
      <c r="AS3" s="309"/>
      <c r="AT3" s="307"/>
      <c r="AU3" s="308"/>
      <c r="AV3" s="308"/>
      <c r="AW3" s="308"/>
      <c r="AX3" s="308"/>
      <c r="AY3" s="309"/>
    </row>
    <row r="4" spans="1:72" ht="16.5" customHeight="1" x14ac:dyDescent="0.25">
      <c r="A4" s="324" t="s">
        <v>29</v>
      </c>
      <c r="B4" s="314" t="s">
        <v>30</v>
      </c>
      <c r="C4" s="8" t="s">
        <v>31</v>
      </c>
      <c r="D4" s="46" t="s">
        <v>32</v>
      </c>
      <c r="E4" s="286" t="s">
        <v>32</v>
      </c>
      <c r="F4" s="9"/>
      <c r="G4" s="46">
        <v>29</v>
      </c>
      <c r="H4" s="275">
        <v>17</v>
      </c>
      <c r="I4" s="10">
        <v>-0.62070000000000003</v>
      </c>
      <c r="J4" s="53">
        <v>73</v>
      </c>
      <c r="K4" s="275">
        <v>34</v>
      </c>
      <c r="L4" s="11">
        <v>-0.53420000000000001</v>
      </c>
      <c r="M4" s="254" t="s">
        <v>33</v>
      </c>
      <c r="N4" s="254">
        <v>2</v>
      </c>
      <c r="O4" s="254"/>
      <c r="P4" s="254">
        <v>3</v>
      </c>
      <c r="Q4" s="254"/>
      <c r="R4" s="254">
        <v>1</v>
      </c>
      <c r="S4" s="254"/>
      <c r="T4" s="254">
        <v>1</v>
      </c>
      <c r="U4" s="254"/>
      <c r="V4" s="254"/>
      <c r="W4" s="254">
        <v>3</v>
      </c>
      <c r="X4" s="254">
        <v>3</v>
      </c>
      <c r="Y4" s="262">
        <v>2</v>
      </c>
      <c r="Z4" s="2">
        <f t="shared" si="0"/>
        <v>15</v>
      </c>
      <c r="AA4" s="253" t="s">
        <v>117</v>
      </c>
      <c r="AB4" s="139">
        <v>3569.86</v>
      </c>
      <c r="AC4" s="139">
        <v>4071.44</v>
      </c>
      <c r="AD4" s="139">
        <v>2311.94</v>
      </c>
      <c r="AE4" s="139">
        <v>3808.14</v>
      </c>
      <c r="AF4" s="139">
        <v>7050.45</v>
      </c>
      <c r="AG4" s="139">
        <v>4301</v>
      </c>
      <c r="AI4" s="327" t="s">
        <v>34</v>
      </c>
      <c r="AJ4" s="97" t="s">
        <v>35</v>
      </c>
      <c r="AK4" s="139">
        <v>1755699.29</v>
      </c>
      <c r="AL4" s="139">
        <v>5259501.22</v>
      </c>
      <c r="AM4" s="139"/>
      <c r="AN4" s="139">
        <v>1705974.87</v>
      </c>
      <c r="AO4" s="139">
        <v>2119515.21</v>
      </c>
      <c r="AP4" s="139">
        <v>621917.4</v>
      </c>
      <c r="AR4" s="305" t="s">
        <v>118</v>
      </c>
      <c r="AS4" s="97" t="s">
        <v>35</v>
      </c>
      <c r="AT4" s="139">
        <v>294.35000000000002</v>
      </c>
      <c r="AU4" s="139">
        <v>1330.51</v>
      </c>
      <c r="AV4" s="269"/>
      <c r="AW4" s="139">
        <v>436.13</v>
      </c>
      <c r="AX4" s="139">
        <v>333.25</v>
      </c>
      <c r="AY4" s="139">
        <v>151.83000000000001</v>
      </c>
    </row>
    <row r="5" spans="1:72" ht="16.5" customHeight="1" x14ac:dyDescent="0.25">
      <c r="A5" s="325"/>
      <c r="B5" s="315"/>
      <c r="C5" s="31" t="s">
        <v>36</v>
      </c>
      <c r="D5" s="47" t="s">
        <v>32</v>
      </c>
      <c r="E5" s="285" t="s">
        <v>32</v>
      </c>
      <c r="F5" s="15"/>
      <c r="G5" s="47">
        <v>39</v>
      </c>
      <c r="H5" s="276">
        <v>6</v>
      </c>
      <c r="I5" s="16">
        <v>-0.84619999999999995</v>
      </c>
      <c r="J5" s="277" t="s">
        <v>32</v>
      </c>
      <c r="K5" s="278">
        <v>1</v>
      </c>
      <c r="L5" s="17"/>
      <c r="M5" s="254" t="s">
        <v>37</v>
      </c>
      <c r="N5" s="254">
        <v>1</v>
      </c>
      <c r="O5" s="254">
        <v>1</v>
      </c>
      <c r="P5" s="254"/>
      <c r="Q5" s="254"/>
      <c r="R5" s="254"/>
      <c r="S5" s="254"/>
      <c r="T5" s="254"/>
      <c r="U5" s="254"/>
      <c r="V5" s="254"/>
      <c r="W5" s="254"/>
      <c r="X5" s="254"/>
      <c r="Y5" s="262"/>
      <c r="Z5" s="2">
        <f t="shared" si="0"/>
        <v>2</v>
      </c>
      <c r="AA5" s="255" t="s">
        <v>119</v>
      </c>
      <c r="AB5" s="165">
        <v>254.88</v>
      </c>
      <c r="AC5" s="165">
        <v>1250.25</v>
      </c>
      <c r="AD5" s="165">
        <v>133.74</v>
      </c>
      <c r="AE5" s="165">
        <v>348.23</v>
      </c>
      <c r="AF5" s="165">
        <v>584.15</v>
      </c>
      <c r="AG5" s="165">
        <v>236.62</v>
      </c>
      <c r="AI5" s="328"/>
      <c r="AJ5" s="99" t="s">
        <v>38</v>
      </c>
      <c r="AK5" s="139">
        <v>439409.74</v>
      </c>
      <c r="AL5" s="139">
        <v>834922.71</v>
      </c>
      <c r="AM5" s="139">
        <v>500000</v>
      </c>
      <c r="AN5" s="139">
        <v>250000</v>
      </c>
      <c r="AO5" s="269"/>
      <c r="AP5" s="139"/>
      <c r="AR5" s="305"/>
      <c r="AS5" s="99" t="s">
        <v>38</v>
      </c>
      <c r="AT5" s="139">
        <v>869</v>
      </c>
      <c r="AU5" s="139">
        <v>2886</v>
      </c>
      <c r="AV5" s="139">
        <v>279.94</v>
      </c>
      <c r="AW5" s="139">
        <v>166</v>
      </c>
      <c r="AX5" s="269"/>
      <c r="AY5" s="139"/>
    </row>
    <row r="6" spans="1:72" ht="16.5" customHeight="1" x14ac:dyDescent="0.25">
      <c r="A6" s="325"/>
      <c r="B6" s="315"/>
      <c r="C6" s="18" t="s">
        <v>39</v>
      </c>
      <c r="D6" s="48" t="s">
        <v>32</v>
      </c>
      <c r="E6" s="290" t="s">
        <v>32</v>
      </c>
      <c r="F6" s="19"/>
      <c r="G6" s="48" t="s">
        <v>32</v>
      </c>
      <c r="H6" s="288" t="s">
        <v>32</v>
      </c>
      <c r="I6" s="20"/>
      <c r="J6" s="279" t="s">
        <v>32</v>
      </c>
      <c r="K6" s="279" t="s">
        <v>32</v>
      </c>
      <c r="L6" s="32"/>
      <c r="M6" s="254" t="s">
        <v>40</v>
      </c>
      <c r="N6" s="254">
        <v>2</v>
      </c>
      <c r="O6" s="254">
        <v>1</v>
      </c>
      <c r="P6" s="254"/>
      <c r="Q6" s="254"/>
      <c r="R6" s="254"/>
      <c r="S6" s="254"/>
      <c r="T6" s="254"/>
      <c r="U6" s="254"/>
      <c r="V6" s="254"/>
      <c r="W6" s="254"/>
      <c r="X6" s="254">
        <v>1</v>
      </c>
      <c r="Y6" s="262"/>
      <c r="Z6" s="2">
        <f t="shared" si="0"/>
        <v>4</v>
      </c>
      <c r="AA6" s="258" t="s">
        <v>17</v>
      </c>
      <c r="AB6" s="43">
        <f t="shared" ref="AB6:AG6" si="1">SUM(AB3:AB5)</f>
        <v>26863.010000000002</v>
      </c>
      <c r="AC6" s="43">
        <f t="shared" si="1"/>
        <v>31748.19</v>
      </c>
      <c r="AD6" s="43">
        <f t="shared" si="1"/>
        <v>61264.68</v>
      </c>
      <c r="AE6" s="43">
        <f t="shared" si="1"/>
        <v>50966.200000000004</v>
      </c>
      <c r="AF6" s="43">
        <f t="shared" si="1"/>
        <v>42238.35</v>
      </c>
      <c r="AG6" s="43">
        <f t="shared" si="1"/>
        <v>20909.37</v>
      </c>
      <c r="AI6" s="329"/>
      <c r="AJ6" s="100" t="s">
        <v>41</v>
      </c>
      <c r="AK6" s="273"/>
      <c r="AL6" s="273"/>
      <c r="AM6" s="273"/>
      <c r="AN6" s="273"/>
      <c r="AO6" s="101"/>
      <c r="AP6" s="273"/>
      <c r="AR6" s="306"/>
      <c r="AS6" s="100" t="s">
        <v>41</v>
      </c>
      <c r="AT6" s="101"/>
      <c r="AU6" s="101"/>
      <c r="AV6" s="101"/>
      <c r="AW6" s="101"/>
      <c r="AX6" s="101"/>
      <c r="AY6" s="101"/>
    </row>
    <row r="7" spans="1:72" ht="16.5" customHeight="1" thickBot="1" x14ac:dyDescent="0.3">
      <c r="A7" s="325"/>
      <c r="B7" s="316"/>
      <c r="C7" s="22" t="s">
        <v>42</v>
      </c>
      <c r="D7" s="49" t="s">
        <v>32</v>
      </c>
      <c r="E7" s="51" t="s">
        <v>32</v>
      </c>
      <c r="F7" s="23"/>
      <c r="G7" s="49">
        <v>68</v>
      </c>
      <c r="H7" s="282">
        <f>SUM(H4:H5)</f>
        <v>23</v>
      </c>
      <c r="I7" s="24">
        <v>-0.75</v>
      </c>
      <c r="J7" s="54">
        <v>73</v>
      </c>
      <c r="K7" s="282">
        <v>35</v>
      </c>
      <c r="L7" s="29">
        <v>-0.52049999999999996</v>
      </c>
      <c r="M7" s="254" t="s">
        <v>43</v>
      </c>
      <c r="N7" s="254"/>
      <c r="O7" s="254">
        <v>1</v>
      </c>
      <c r="P7" s="254">
        <v>1</v>
      </c>
      <c r="Q7" s="254"/>
      <c r="R7" s="254"/>
      <c r="S7" s="254"/>
      <c r="T7" s="254"/>
      <c r="U7" s="254"/>
      <c r="V7" s="254"/>
      <c r="W7" s="254"/>
      <c r="X7" s="254"/>
      <c r="Y7" s="262"/>
      <c r="Z7" s="2">
        <f t="shared" si="0"/>
        <v>2</v>
      </c>
      <c r="AB7" s="102"/>
      <c r="AC7" s="102"/>
      <c r="AD7" s="102"/>
      <c r="AE7" s="102"/>
      <c r="AF7" s="102"/>
      <c r="AG7" s="102"/>
      <c r="AH7" s="103"/>
      <c r="AI7" s="312" t="s">
        <v>42</v>
      </c>
      <c r="AJ7" s="313"/>
      <c r="AK7" s="43">
        <f t="shared" ref="AK7:AP7" si="2">SUM(AK4:AK6)</f>
        <v>2195109.0300000003</v>
      </c>
      <c r="AL7" s="43">
        <f t="shared" si="2"/>
        <v>6094423.9299999997</v>
      </c>
      <c r="AM7" s="43">
        <f t="shared" si="2"/>
        <v>500000</v>
      </c>
      <c r="AN7" s="43">
        <f t="shared" si="2"/>
        <v>1955974.87</v>
      </c>
      <c r="AO7" s="43">
        <f t="shared" si="2"/>
        <v>2119515.21</v>
      </c>
      <c r="AP7" s="43">
        <f t="shared" si="2"/>
        <v>621917.4</v>
      </c>
      <c r="AR7" s="312" t="s">
        <v>42</v>
      </c>
      <c r="AS7" s="313"/>
      <c r="AT7" s="43">
        <f t="shared" ref="AT7:AY7" si="3">SUM(AT4:AT6)</f>
        <v>1163.3499999999999</v>
      </c>
      <c r="AU7" s="43">
        <f t="shared" si="3"/>
        <v>4216.51</v>
      </c>
      <c r="AV7" s="43">
        <f t="shared" si="3"/>
        <v>279.94</v>
      </c>
      <c r="AW7" s="43">
        <f t="shared" si="3"/>
        <v>602.13</v>
      </c>
      <c r="AX7" s="43">
        <f t="shared" si="3"/>
        <v>333.25</v>
      </c>
      <c r="AY7" s="43">
        <f t="shared" si="3"/>
        <v>151.83000000000001</v>
      </c>
    </row>
    <row r="8" spans="1:72" ht="16.5" customHeight="1" thickBot="1" x14ac:dyDescent="0.3">
      <c r="A8" s="325"/>
      <c r="B8" s="319" t="s">
        <v>44</v>
      </c>
      <c r="C8" s="320"/>
      <c r="D8" s="50" t="s">
        <v>32</v>
      </c>
      <c r="E8" s="46" t="s">
        <v>32</v>
      </c>
      <c r="F8" s="9"/>
      <c r="G8" s="50" t="s">
        <v>32</v>
      </c>
      <c r="H8" s="104"/>
      <c r="I8" s="10"/>
      <c r="J8" s="50" t="s">
        <v>32</v>
      </c>
      <c r="K8" s="50" t="s">
        <v>32</v>
      </c>
      <c r="L8" s="26"/>
      <c r="M8" s="254" t="s">
        <v>45</v>
      </c>
      <c r="N8" s="254">
        <v>6</v>
      </c>
      <c r="O8" s="254">
        <v>3</v>
      </c>
      <c r="P8" s="254">
        <v>1</v>
      </c>
      <c r="Q8" s="254">
        <v>1</v>
      </c>
      <c r="R8" s="254">
        <v>2</v>
      </c>
      <c r="S8" s="254">
        <v>1</v>
      </c>
      <c r="T8" s="254">
        <v>1</v>
      </c>
      <c r="U8" s="254">
        <v>3</v>
      </c>
      <c r="V8" s="254">
        <v>5</v>
      </c>
      <c r="W8" s="254">
        <v>4</v>
      </c>
      <c r="X8" s="254"/>
      <c r="Y8" s="262">
        <v>2</v>
      </c>
      <c r="Z8" s="2">
        <f t="shared" si="0"/>
        <v>29</v>
      </c>
      <c r="AA8" s="254" t="s">
        <v>115</v>
      </c>
      <c r="AB8" s="254" t="s">
        <v>11</v>
      </c>
      <c r="AC8" s="254" t="s">
        <v>12</v>
      </c>
      <c r="AD8" s="254" t="s">
        <v>13</v>
      </c>
      <c r="AE8" s="254" t="s">
        <v>14</v>
      </c>
      <c r="AF8" s="254" t="s">
        <v>15</v>
      </c>
      <c r="AG8" s="262" t="s">
        <v>16</v>
      </c>
      <c r="AH8" s="2" t="s">
        <v>17</v>
      </c>
      <c r="AI8" s="254" t="s">
        <v>46</v>
      </c>
      <c r="AJ8" s="97" t="s">
        <v>47</v>
      </c>
      <c r="AK8" s="139"/>
      <c r="AL8" s="139"/>
      <c r="AM8" s="139"/>
      <c r="AN8" s="139"/>
      <c r="AO8" s="139"/>
      <c r="AP8" s="139"/>
      <c r="AR8" s="74" t="s">
        <v>120</v>
      </c>
      <c r="AS8" s="99" t="s">
        <v>47</v>
      </c>
      <c r="AT8" s="12"/>
      <c r="AU8" s="12"/>
      <c r="AV8" s="12"/>
      <c r="AW8" s="12"/>
      <c r="AX8" s="12"/>
      <c r="AY8" s="12"/>
      <c r="BA8" s="301" t="s">
        <v>231</v>
      </c>
      <c r="BB8" s="301"/>
      <c r="BC8" s="301"/>
      <c r="BD8" s="301"/>
      <c r="BE8" s="301"/>
      <c r="BF8" s="301"/>
      <c r="BG8" s="301"/>
      <c r="BH8" s="301"/>
      <c r="BI8" s="301"/>
      <c r="BJ8" s="301"/>
      <c r="BK8" s="301" t="s">
        <v>233</v>
      </c>
      <c r="BL8" s="301"/>
      <c r="BM8" s="301"/>
      <c r="BN8" s="301"/>
      <c r="BO8" s="301"/>
      <c r="BP8" s="301"/>
      <c r="BQ8" s="301"/>
      <c r="BR8" s="301"/>
      <c r="BS8" s="301"/>
      <c r="BT8" s="301"/>
    </row>
    <row r="9" spans="1:72" ht="16.5" customHeight="1" x14ac:dyDescent="0.25">
      <c r="A9" s="325"/>
      <c r="B9" s="314" t="s">
        <v>48</v>
      </c>
      <c r="C9" s="8" t="s">
        <v>49</v>
      </c>
      <c r="D9" s="51" t="s">
        <v>32</v>
      </c>
      <c r="E9" s="286" t="s">
        <v>32</v>
      </c>
      <c r="F9" s="9"/>
      <c r="G9" s="51">
        <v>2</v>
      </c>
      <c r="H9" s="280">
        <v>1</v>
      </c>
      <c r="I9" s="10">
        <v>-0.5</v>
      </c>
      <c r="J9" s="46" t="s">
        <v>32</v>
      </c>
      <c r="K9" s="286" t="s">
        <v>32</v>
      </c>
      <c r="L9" s="11"/>
      <c r="M9" s="254" t="s">
        <v>50</v>
      </c>
      <c r="N9" s="254"/>
      <c r="O9" s="254">
        <v>2</v>
      </c>
      <c r="P9" s="254">
        <v>9</v>
      </c>
      <c r="Q9" s="254">
        <v>10</v>
      </c>
      <c r="R9" s="254">
        <v>4</v>
      </c>
      <c r="S9" s="254">
        <v>2</v>
      </c>
      <c r="T9" s="254">
        <v>4</v>
      </c>
      <c r="U9" s="254">
        <v>2</v>
      </c>
      <c r="V9" s="254">
        <v>4</v>
      </c>
      <c r="W9" s="254">
        <v>2</v>
      </c>
      <c r="X9" s="254">
        <v>3</v>
      </c>
      <c r="Y9" s="262">
        <v>1</v>
      </c>
      <c r="Z9" s="2">
        <f t="shared" si="0"/>
        <v>43</v>
      </c>
      <c r="AA9" s="253" t="s">
        <v>116</v>
      </c>
      <c r="AB9" s="12">
        <v>19655.830000000002</v>
      </c>
      <c r="AC9" s="12">
        <v>17282</v>
      </c>
      <c r="AD9" s="12">
        <v>55238</v>
      </c>
      <c r="AE9" s="12">
        <v>62517</v>
      </c>
      <c r="AF9" s="12">
        <v>40733</v>
      </c>
      <c r="AG9" s="13">
        <v>38828</v>
      </c>
      <c r="AH9" s="21">
        <f>SUM(AB3:AG3,AB9:AG9)</f>
        <v>440322.93</v>
      </c>
      <c r="AI9" s="306" t="s">
        <v>51</v>
      </c>
      <c r="AJ9" s="99" t="s">
        <v>52</v>
      </c>
      <c r="AK9" s="139">
        <v>299800</v>
      </c>
      <c r="AL9" s="139"/>
      <c r="AM9" s="139"/>
      <c r="AN9" s="139"/>
      <c r="AO9" s="139"/>
      <c r="AP9" s="139"/>
      <c r="AR9" s="305" t="s">
        <v>51</v>
      </c>
      <c r="AS9" s="99" t="s">
        <v>52</v>
      </c>
      <c r="AT9" s="139">
        <v>790</v>
      </c>
      <c r="AU9" s="269"/>
      <c r="AV9" s="269"/>
      <c r="AW9" s="269"/>
      <c r="AX9" s="269"/>
      <c r="AY9" s="269"/>
      <c r="BA9" s="301" t="s">
        <v>19</v>
      </c>
      <c r="BB9" s="302" t="s">
        <v>20</v>
      </c>
      <c r="BC9" s="303"/>
      <c r="BD9" s="303"/>
      <c r="BE9" s="303" t="s">
        <v>21</v>
      </c>
      <c r="BF9" s="303"/>
      <c r="BG9" s="303"/>
      <c r="BH9" s="303" t="s">
        <v>234</v>
      </c>
      <c r="BI9" s="303"/>
      <c r="BJ9" s="304"/>
      <c r="BK9" s="301" t="s">
        <v>19</v>
      </c>
      <c r="BL9" s="302" t="s">
        <v>20</v>
      </c>
      <c r="BM9" s="303"/>
      <c r="BN9" s="303"/>
      <c r="BO9" s="303" t="s">
        <v>21</v>
      </c>
      <c r="BP9" s="303"/>
      <c r="BQ9" s="303"/>
      <c r="BR9" s="303" t="s">
        <v>22</v>
      </c>
      <c r="BS9" s="303"/>
      <c r="BT9" s="304"/>
    </row>
    <row r="10" spans="1:72" ht="16.5" customHeight="1" x14ac:dyDescent="0.25">
      <c r="A10" s="325"/>
      <c r="B10" s="315"/>
      <c r="C10" s="18" t="s">
        <v>53</v>
      </c>
      <c r="D10" s="48" t="s">
        <v>32</v>
      </c>
      <c r="E10" s="284" t="s">
        <v>32</v>
      </c>
      <c r="F10" s="19"/>
      <c r="G10" s="48">
        <v>12</v>
      </c>
      <c r="H10" s="281">
        <v>9</v>
      </c>
      <c r="I10" s="20">
        <v>-0.25</v>
      </c>
      <c r="J10" s="48" t="s">
        <v>32</v>
      </c>
      <c r="K10" s="284" t="s">
        <v>32</v>
      </c>
      <c r="L10" s="28"/>
      <c r="M10" s="254" t="s">
        <v>54</v>
      </c>
      <c r="N10" s="254">
        <v>2</v>
      </c>
      <c r="O10" s="254">
        <v>5</v>
      </c>
      <c r="P10" s="254">
        <v>7</v>
      </c>
      <c r="Q10" s="254">
        <v>10</v>
      </c>
      <c r="R10" s="254">
        <v>7</v>
      </c>
      <c r="S10" s="254">
        <v>10</v>
      </c>
      <c r="T10" s="254">
        <v>8</v>
      </c>
      <c r="U10" s="254">
        <v>4</v>
      </c>
      <c r="V10" s="254">
        <v>13</v>
      </c>
      <c r="W10" s="254">
        <v>1</v>
      </c>
      <c r="X10" s="254">
        <v>12</v>
      </c>
      <c r="Y10" s="262">
        <v>9</v>
      </c>
      <c r="Z10" s="2">
        <f t="shared" si="0"/>
        <v>88</v>
      </c>
      <c r="AA10" s="253" t="s">
        <v>117</v>
      </c>
      <c r="AB10" s="139">
        <v>6138.64</v>
      </c>
      <c r="AC10" s="12">
        <v>2394.58</v>
      </c>
      <c r="AD10" s="12">
        <v>12056.14</v>
      </c>
      <c r="AE10" s="12">
        <v>11607.75</v>
      </c>
      <c r="AF10" s="12">
        <v>4510.8</v>
      </c>
      <c r="AG10" s="13">
        <v>4004</v>
      </c>
      <c r="AH10" s="21">
        <f>SUM(AB4:AG4,AB10:AG10)</f>
        <v>65824.739999999991</v>
      </c>
      <c r="AI10" s="340"/>
      <c r="AJ10" s="99" t="s">
        <v>55</v>
      </c>
      <c r="AK10" s="139">
        <v>606</v>
      </c>
      <c r="AL10" s="139">
        <v>3779848.67</v>
      </c>
      <c r="AM10" s="139">
        <v>932.86</v>
      </c>
      <c r="AN10" s="139">
        <v>3751513.58</v>
      </c>
      <c r="AO10" s="139">
        <v>1513.58</v>
      </c>
      <c r="AP10" s="139">
        <v>1513.58</v>
      </c>
      <c r="AR10" s="305"/>
      <c r="AS10" s="99" t="s">
        <v>55</v>
      </c>
      <c r="AT10" s="139">
        <v>342.39</v>
      </c>
      <c r="AU10" s="139">
        <v>1083.08</v>
      </c>
      <c r="AV10" s="269"/>
      <c r="AW10" s="139">
        <v>2162.14</v>
      </c>
      <c r="AX10" s="269"/>
      <c r="AY10" s="269"/>
      <c r="BA10" s="301"/>
      <c r="BB10" s="77" t="s">
        <v>27</v>
      </c>
      <c r="BC10" s="77" t="s">
        <v>28</v>
      </c>
      <c r="BD10" s="86" t="s">
        <v>155</v>
      </c>
      <c r="BE10" s="87" t="s">
        <v>27</v>
      </c>
      <c r="BF10" s="77" t="s">
        <v>28</v>
      </c>
      <c r="BG10" s="86" t="s">
        <v>155</v>
      </c>
      <c r="BH10" s="87" t="s">
        <v>27</v>
      </c>
      <c r="BI10" s="77" t="s">
        <v>28</v>
      </c>
      <c r="BJ10" s="77" t="s">
        <v>155</v>
      </c>
      <c r="BK10" s="301"/>
      <c r="BL10" s="77" t="s">
        <v>27</v>
      </c>
      <c r="BM10" s="77" t="s">
        <v>28</v>
      </c>
      <c r="BN10" s="86" t="s">
        <v>155</v>
      </c>
      <c r="BO10" s="87" t="s">
        <v>27</v>
      </c>
      <c r="BP10" s="77" t="s">
        <v>28</v>
      </c>
      <c r="BQ10" s="86" t="s">
        <v>155</v>
      </c>
      <c r="BR10" s="87" t="s">
        <v>27</v>
      </c>
      <c r="BS10" s="77" t="s">
        <v>28</v>
      </c>
      <c r="BT10" s="77" t="s">
        <v>155</v>
      </c>
    </row>
    <row r="11" spans="1:72" ht="16.5" customHeight="1" thickBot="1" x14ac:dyDescent="0.3">
      <c r="A11" s="325"/>
      <c r="B11" s="316"/>
      <c r="C11" s="22" t="s">
        <v>56</v>
      </c>
      <c r="D11" s="49" t="s">
        <v>32</v>
      </c>
      <c r="E11" s="289" t="s">
        <v>32</v>
      </c>
      <c r="F11" s="23"/>
      <c r="G11" s="49">
        <v>14</v>
      </c>
      <c r="H11" s="282">
        <v>10</v>
      </c>
      <c r="I11" s="24">
        <v>-0.28570000000000001</v>
      </c>
      <c r="J11" s="49" t="s">
        <v>32</v>
      </c>
      <c r="K11" s="289" t="s">
        <v>32</v>
      </c>
      <c r="L11" s="29"/>
      <c r="M11" s="254" t="s">
        <v>57</v>
      </c>
      <c r="N11" s="254">
        <v>2</v>
      </c>
      <c r="O11" s="254"/>
      <c r="P11" s="254">
        <v>1</v>
      </c>
      <c r="Q11" s="254">
        <v>5</v>
      </c>
      <c r="R11" s="254">
        <v>2</v>
      </c>
      <c r="S11" s="254">
        <v>2</v>
      </c>
      <c r="T11" s="254"/>
      <c r="U11" s="254">
        <v>3</v>
      </c>
      <c r="V11" s="254">
        <v>7</v>
      </c>
      <c r="W11" s="254">
        <v>7</v>
      </c>
      <c r="X11" s="254">
        <v>3</v>
      </c>
      <c r="Y11" s="262">
        <v>1</v>
      </c>
      <c r="Z11" s="2">
        <f t="shared" si="0"/>
        <v>33</v>
      </c>
      <c r="AA11" s="259" t="s">
        <v>119</v>
      </c>
      <c r="AB11" s="162">
        <v>441.57</v>
      </c>
      <c r="AC11" s="41">
        <v>104.96</v>
      </c>
      <c r="AD11" s="41">
        <v>165.38</v>
      </c>
      <c r="AE11" s="41">
        <v>150.56</v>
      </c>
      <c r="AF11" s="41">
        <v>109.96</v>
      </c>
      <c r="AG11" s="42">
        <v>53.54</v>
      </c>
      <c r="AH11" s="21">
        <f>SUM(AB5:AG5,AB11:AG11)</f>
        <v>3833.84</v>
      </c>
      <c r="AI11" s="306" t="s">
        <v>58</v>
      </c>
      <c r="AJ11" s="99" t="s">
        <v>59</v>
      </c>
      <c r="AK11" s="139"/>
      <c r="AL11" s="139"/>
      <c r="AM11" s="139"/>
      <c r="AN11" s="139"/>
      <c r="AO11" s="139"/>
      <c r="AP11" s="139"/>
      <c r="AR11" s="305" t="s">
        <v>58</v>
      </c>
      <c r="AS11" s="99" t="s">
        <v>59</v>
      </c>
      <c r="AT11" s="269"/>
      <c r="AU11" s="269"/>
      <c r="AV11" s="269"/>
      <c r="AW11" s="269"/>
      <c r="AX11" s="269"/>
      <c r="AY11" s="269"/>
      <c r="BA11" s="74" t="s">
        <v>25</v>
      </c>
      <c r="BB11" s="74"/>
      <c r="BC11" s="12"/>
      <c r="BD11" s="106"/>
      <c r="BE11" s="107"/>
      <c r="BF11" s="12"/>
      <c r="BG11" s="106"/>
      <c r="BH11" s="107"/>
      <c r="BI11" s="12"/>
      <c r="BJ11" s="12"/>
      <c r="BK11" s="74" t="s">
        <v>25</v>
      </c>
      <c r="BL11" s="74">
        <v>33</v>
      </c>
      <c r="BM11" s="12">
        <v>13498785.41</v>
      </c>
      <c r="BN11" s="106">
        <v>2843.38</v>
      </c>
      <c r="BO11" s="107">
        <v>1</v>
      </c>
      <c r="BP11" s="12">
        <v>83040.61</v>
      </c>
      <c r="BQ11" s="106">
        <v>53.54</v>
      </c>
      <c r="BR11" s="107"/>
      <c r="BS11" s="12"/>
      <c r="BT11" s="12"/>
    </row>
    <row r="12" spans="1:72" ht="16.5" customHeight="1" x14ac:dyDescent="0.25">
      <c r="A12" s="325"/>
      <c r="B12" s="314" t="s">
        <v>60</v>
      </c>
      <c r="C12" s="8" t="s">
        <v>61</v>
      </c>
      <c r="D12" s="47" t="s">
        <v>32</v>
      </c>
      <c r="E12" s="286" t="s">
        <v>32</v>
      </c>
      <c r="F12" s="9"/>
      <c r="G12" s="47">
        <v>1</v>
      </c>
      <c r="H12" s="46" t="s">
        <v>32</v>
      </c>
      <c r="I12" s="10"/>
      <c r="J12" s="46" t="s">
        <v>32</v>
      </c>
      <c r="K12" s="286" t="s">
        <v>32</v>
      </c>
      <c r="L12" s="30"/>
      <c r="M12" s="254" t="s">
        <v>62</v>
      </c>
      <c r="N12" s="254"/>
      <c r="O12" s="254"/>
      <c r="P12" s="254"/>
      <c r="Q12" s="254">
        <v>1</v>
      </c>
      <c r="R12" s="254">
        <v>1</v>
      </c>
      <c r="S12" s="254"/>
      <c r="T12" s="254"/>
      <c r="U12" s="254"/>
      <c r="V12" s="254"/>
      <c r="W12" s="254"/>
      <c r="X12" s="254"/>
      <c r="Y12" s="262"/>
      <c r="Z12" s="2">
        <f t="shared" si="0"/>
        <v>2</v>
      </c>
      <c r="AA12" s="258" t="s">
        <v>17</v>
      </c>
      <c r="AB12" s="43">
        <f t="shared" ref="AB12:AG12" si="4">SUM(AB9:AB11)</f>
        <v>26236.04</v>
      </c>
      <c r="AC12" s="43">
        <f t="shared" si="4"/>
        <v>19781.54</v>
      </c>
      <c r="AD12" s="43">
        <f t="shared" si="4"/>
        <v>67459.520000000004</v>
      </c>
      <c r="AE12" s="43">
        <f t="shared" si="4"/>
        <v>74275.31</v>
      </c>
      <c r="AF12" s="43">
        <f t="shared" si="4"/>
        <v>45353.760000000002</v>
      </c>
      <c r="AG12" s="44">
        <f t="shared" si="4"/>
        <v>42885.54</v>
      </c>
      <c r="AH12" s="45">
        <f>SUM(AB6:AG6,AB12:AG12)</f>
        <v>509981.51</v>
      </c>
      <c r="AI12" s="317"/>
      <c r="AJ12" s="99" t="s">
        <v>63</v>
      </c>
      <c r="AK12" s="139"/>
      <c r="AL12" s="139">
        <v>34247.620000000003</v>
      </c>
      <c r="AM12" s="139"/>
      <c r="AN12" s="139"/>
      <c r="AO12" s="139">
        <v>30542.74</v>
      </c>
      <c r="AP12" s="139"/>
      <c r="AR12" s="305"/>
      <c r="AS12" s="99" t="s">
        <v>63</v>
      </c>
      <c r="AT12" s="269"/>
      <c r="AU12" s="139">
        <v>22.1</v>
      </c>
      <c r="AV12" s="269"/>
      <c r="AW12" s="269"/>
      <c r="AX12" s="139">
        <v>20</v>
      </c>
      <c r="AY12" s="269"/>
      <c r="BA12" s="74" t="s">
        <v>33</v>
      </c>
      <c r="BB12" s="74"/>
      <c r="BC12" s="12"/>
      <c r="BD12" s="106"/>
      <c r="BE12" s="107"/>
      <c r="BF12" s="12"/>
      <c r="BG12" s="106"/>
      <c r="BH12" s="107"/>
      <c r="BI12" s="12"/>
      <c r="BJ12" s="12"/>
      <c r="BK12" s="74" t="s">
        <v>33</v>
      </c>
      <c r="BL12" s="74"/>
      <c r="BM12" s="12"/>
      <c r="BN12" s="106"/>
      <c r="BO12" s="107"/>
      <c r="BP12" s="12"/>
      <c r="BQ12" s="106"/>
      <c r="BR12" s="107"/>
      <c r="BS12" s="12"/>
      <c r="BT12" s="12"/>
    </row>
    <row r="13" spans="1:72" ht="16.5" customHeight="1" x14ac:dyDescent="0.25">
      <c r="A13" s="325"/>
      <c r="B13" s="315"/>
      <c r="C13" s="31" t="s">
        <v>64</v>
      </c>
      <c r="D13" s="47" t="s">
        <v>32</v>
      </c>
      <c r="E13" s="285" t="s">
        <v>32</v>
      </c>
      <c r="F13" s="15"/>
      <c r="G13" s="47">
        <v>5</v>
      </c>
      <c r="H13" s="283">
        <v>5</v>
      </c>
      <c r="I13" s="16">
        <v>0</v>
      </c>
      <c r="J13" s="47" t="s">
        <v>32</v>
      </c>
      <c r="K13" s="285" t="s">
        <v>32</v>
      </c>
      <c r="L13" s="17"/>
      <c r="M13" s="254" t="s">
        <v>65</v>
      </c>
      <c r="N13" s="254"/>
      <c r="O13" s="254">
        <v>1</v>
      </c>
      <c r="P13" s="254"/>
      <c r="Q13" s="254"/>
      <c r="R13" s="254">
        <v>1</v>
      </c>
      <c r="S13" s="254"/>
      <c r="T13" s="254"/>
      <c r="U13" s="254"/>
      <c r="V13" s="254">
        <v>1</v>
      </c>
      <c r="W13" s="254"/>
      <c r="X13" s="254"/>
      <c r="Y13" s="262"/>
      <c r="Z13" s="2">
        <f t="shared" si="0"/>
        <v>3</v>
      </c>
      <c r="AI13" s="317"/>
      <c r="AJ13" s="99" t="s">
        <v>66</v>
      </c>
      <c r="AK13" s="139"/>
      <c r="AL13" s="139"/>
      <c r="AM13" s="139"/>
      <c r="AN13" s="139"/>
      <c r="AO13" s="139"/>
      <c r="AP13" s="139"/>
      <c r="AR13" s="305"/>
      <c r="AS13" s="99" t="s">
        <v>66</v>
      </c>
      <c r="AT13" s="269"/>
      <c r="AU13" s="269"/>
      <c r="AV13" s="269"/>
      <c r="AW13" s="269"/>
      <c r="AX13" s="269"/>
      <c r="AY13" s="269"/>
      <c r="BA13" s="74" t="s">
        <v>37</v>
      </c>
      <c r="BB13" s="74"/>
      <c r="BC13" s="12"/>
      <c r="BD13" s="106"/>
      <c r="BE13" s="107"/>
      <c r="BF13" s="12"/>
      <c r="BG13" s="106"/>
      <c r="BH13" s="107"/>
      <c r="BI13" s="12"/>
      <c r="BJ13" s="12"/>
      <c r="BK13" s="74" t="s">
        <v>37</v>
      </c>
      <c r="BL13" s="74"/>
      <c r="BM13" s="12"/>
      <c r="BN13" s="106"/>
      <c r="BO13" s="107"/>
      <c r="BP13" s="12"/>
      <c r="BQ13" s="106"/>
      <c r="BR13" s="107"/>
      <c r="BS13" s="12"/>
      <c r="BT13" s="12"/>
    </row>
    <row r="14" spans="1:72" ht="16.5" customHeight="1" x14ac:dyDescent="0.25">
      <c r="A14" s="325"/>
      <c r="B14" s="315"/>
      <c r="C14" s="31" t="s">
        <v>67</v>
      </c>
      <c r="D14" s="47" t="s">
        <v>32</v>
      </c>
      <c r="E14" s="285" t="s">
        <v>32</v>
      </c>
      <c r="F14" s="15"/>
      <c r="G14" s="47" t="s">
        <v>32</v>
      </c>
      <c r="H14" s="287" t="s">
        <v>32</v>
      </c>
      <c r="I14" s="16"/>
      <c r="J14" s="47" t="s">
        <v>32</v>
      </c>
      <c r="K14" s="285" t="s">
        <v>32</v>
      </c>
      <c r="L14" s="17"/>
      <c r="M14" s="254" t="s">
        <v>68</v>
      </c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62"/>
      <c r="Z14" s="2">
        <f t="shared" si="0"/>
        <v>0</v>
      </c>
      <c r="AI14" s="340"/>
      <c r="AJ14" s="99" t="s">
        <v>69</v>
      </c>
      <c r="AK14" s="139"/>
      <c r="AL14" s="139"/>
      <c r="AM14" s="139"/>
      <c r="AN14" s="139"/>
      <c r="AO14" s="139"/>
      <c r="AP14" s="139"/>
      <c r="AR14" s="305"/>
      <c r="AS14" s="99" t="s">
        <v>69</v>
      </c>
      <c r="AT14" s="269"/>
      <c r="AU14" s="269"/>
      <c r="AV14" s="269"/>
      <c r="AW14" s="269"/>
      <c r="AX14" s="269"/>
      <c r="AY14" s="269"/>
      <c r="BA14" s="74" t="s">
        <v>40</v>
      </c>
      <c r="BB14" s="74"/>
      <c r="BC14" s="12"/>
      <c r="BD14" s="106"/>
      <c r="BE14" s="107"/>
      <c r="BF14" s="12"/>
      <c r="BG14" s="106"/>
      <c r="BH14" s="107"/>
      <c r="BI14" s="12"/>
      <c r="BJ14" s="12"/>
      <c r="BK14" s="74" t="s">
        <v>40</v>
      </c>
      <c r="BL14" s="74"/>
      <c r="BM14" s="12"/>
      <c r="BN14" s="106"/>
      <c r="BO14" s="107"/>
      <c r="BP14" s="12"/>
      <c r="BQ14" s="106"/>
      <c r="BR14" s="107"/>
      <c r="BS14" s="12"/>
      <c r="BT14" s="12"/>
    </row>
    <row r="15" spans="1:72" ht="16.5" customHeight="1" x14ac:dyDescent="0.25">
      <c r="A15" s="325"/>
      <c r="B15" s="315"/>
      <c r="C15" s="18" t="s">
        <v>70</v>
      </c>
      <c r="D15" s="48" t="s">
        <v>32</v>
      </c>
      <c r="E15" s="288" t="s">
        <v>32</v>
      </c>
      <c r="F15" s="19"/>
      <c r="G15" s="48" t="s">
        <v>32</v>
      </c>
      <c r="H15" s="290" t="s">
        <v>32</v>
      </c>
      <c r="I15" s="20"/>
      <c r="J15" s="48" t="s">
        <v>32</v>
      </c>
      <c r="K15" s="288" t="s">
        <v>32</v>
      </c>
      <c r="L15" s="32"/>
      <c r="M15" s="254" t="s">
        <v>71</v>
      </c>
      <c r="N15" s="257"/>
      <c r="O15" s="257"/>
      <c r="P15" s="257"/>
      <c r="Q15" s="257"/>
      <c r="R15" s="257"/>
      <c r="S15" s="257"/>
      <c r="T15" s="257"/>
      <c r="U15" s="257"/>
      <c r="V15" s="257"/>
      <c r="W15" s="257"/>
      <c r="X15" s="257"/>
      <c r="Y15" s="33"/>
      <c r="Z15" s="2">
        <f t="shared" si="0"/>
        <v>0</v>
      </c>
      <c r="AI15" s="254" t="s">
        <v>72</v>
      </c>
      <c r="AJ15" s="99" t="s">
        <v>73</v>
      </c>
      <c r="AK15" s="139">
        <v>60000</v>
      </c>
      <c r="AL15" s="139"/>
      <c r="AM15" s="139"/>
      <c r="AN15" s="139">
        <v>163477.84</v>
      </c>
      <c r="AO15" s="139">
        <v>1476144</v>
      </c>
      <c r="AP15" s="139">
        <v>178347.42</v>
      </c>
      <c r="AR15" s="74" t="s">
        <v>72</v>
      </c>
      <c r="AS15" s="99" t="s">
        <v>73</v>
      </c>
      <c r="AT15" s="139">
        <v>798</v>
      </c>
      <c r="AU15" s="269"/>
      <c r="AV15" s="269"/>
      <c r="AW15" s="139">
        <v>547</v>
      </c>
      <c r="AX15" s="139">
        <v>2700</v>
      </c>
      <c r="AY15" s="139">
        <v>2976</v>
      </c>
      <c r="BA15" s="74" t="s">
        <v>43</v>
      </c>
      <c r="BB15" s="74"/>
      <c r="BC15" s="12"/>
      <c r="BD15" s="106"/>
      <c r="BE15" s="107"/>
      <c r="BF15" s="12"/>
      <c r="BG15" s="106"/>
      <c r="BH15" s="107"/>
      <c r="BI15" s="12"/>
      <c r="BJ15" s="12"/>
      <c r="BK15" s="74" t="s">
        <v>43</v>
      </c>
      <c r="BL15" s="74"/>
      <c r="BM15" s="12"/>
      <c r="BN15" s="106"/>
      <c r="BO15" s="107"/>
      <c r="BP15" s="12"/>
      <c r="BQ15" s="106"/>
      <c r="BR15" s="107"/>
      <c r="BS15" s="12"/>
      <c r="BT15" s="12"/>
    </row>
    <row r="16" spans="1:72" ht="16.5" customHeight="1" thickBot="1" x14ac:dyDescent="0.3">
      <c r="A16" s="325"/>
      <c r="B16" s="316"/>
      <c r="C16" s="22" t="s">
        <v>74</v>
      </c>
      <c r="D16" s="49" t="s">
        <v>32</v>
      </c>
      <c r="E16" s="289" t="s">
        <v>32</v>
      </c>
      <c r="F16" s="23"/>
      <c r="G16" s="49">
        <v>6</v>
      </c>
      <c r="H16" s="294">
        <v>5</v>
      </c>
      <c r="I16" s="24"/>
      <c r="J16" s="49" t="s">
        <v>32</v>
      </c>
      <c r="K16" s="289" t="s">
        <v>32</v>
      </c>
      <c r="L16" s="29"/>
      <c r="M16" s="259" t="s">
        <v>75</v>
      </c>
      <c r="N16" s="259">
        <v>1</v>
      </c>
      <c r="O16" s="259"/>
      <c r="P16" s="259"/>
      <c r="Q16" s="259"/>
      <c r="R16" s="259"/>
      <c r="S16" s="259"/>
      <c r="T16" s="259"/>
      <c r="U16" s="259"/>
      <c r="V16" s="259"/>
      <c r="W16" s="259"/>
      <c r="X16" s="259"/>
      <c r="Y16" s="263"/>
      <c r="Z16" s="261">
        <f t="shared" si="0"/>
        <v>1</v>
      </c>
      <c r="AI16" s="254" t="s">
        <v>76</v>
      </c>
      <c r="AJ16" s="99" t="s">
        <v>77</v>
      </c>
      <c r="AK16" s="139">
        <v>78630</v>
      </c>
      <c r="AL16" s="139">
        <v>64260</v>
      </c>
      <c r="AM16" s="139">
        <v>139844</v>
      </c>
      <c r="AN16" s="139">
        <v>2093449</v>
      </c>
      <c r="AO16" s="139">
        <v>109380</v>
      </c>
      <c r="AP16" s="139">
        <v>73970</v>
      </c>
      <c r="AR16" s="74" t="s">
        <v>76</v>
      </c>
      <c r="AS16" s="99" t="s">
        <v>77</v>
      </c>
      <c r="AT16" s="139">
        <v>23038.27</v>
      </c>
      <c r="AU16" s="139">
        <v>22765</v>
      </c>
      <c r="AV16" s="139">
        <v>58819</v>
      </c>
      <c r="AW16" s="139">
        <v>46809.83</v>
      </c>
      <c r="AX16" s="139">
        <v>38818.75</v>
      </c>
      <c r="AY16" s="139">
        <v>16371.75</v>
      </c>
      <c r="BA16" s="74" t="s">
        <v>45</v>
      </c>
      <c r="BB16" s="74"/>
      <c r="BC16" s="12"/>
      <c r="BD16" s="106"/>
      <c r="BE16" s="107"/>
      <c r="BF16" s="12"/>
      <c r="BG16" s="106"/>
      <c r="BH16" s="107"/>
      <c r="BI16" s="12"/>
      <c r="BJ16" s="12"/>
      <c r="BK16" s="74" t="s">
        <v>45</v>
      </c>
      <c r="BL16" s="74"/>
      <c r="BM16" s="12"/>
      <c r="BN16" s="106"/>
      <c r="BO16" s="107"/>
      <c r="BP16" s="12"/>
      <c r="BQ16" s="106"/>
      <c r="BR16" s="107"/>
      <c r="BS16" s="12"/>
      <c r="BT16" s="12"/>
    </row>
    <row r="17" spans="1:72" ht="16.5" customHeight="1" thickBot="1" x14ac:dyDescent="0.3">
      <c r="A17" s="325"/>
      <c r="B17" s="319" t="s">
        <v>78</v>
      </c>
      <c r="C17" s="320"/>
      <c r="D17" s="50" t="s">
        <v>32</v>
      </c>
      <c r="E17" s="50" t="s">
        <v>32</v>
      </c>
      <c r="F17" s="9"/>
      <c r="G17" s="46">
        <v>29</v>
      </c>
      <c r="H17" s="292">
        <v>23</v>
      </c>
      <c r="I17" s="10">
        <v>-0.2069</v>
      </c>
      <c r="J17" s="50" t="s">
        <v>32</v>
      </c>
      <c r="K17" s="46" t="s">
        <v>32</v>
      </c>
      <c r="L17" s="26"/>
      <c r="M17" s="258" t="s">
        <v>17</v>
      </c>
      <c r="N17" s="258">
        <f t="shared" ref="N17:Y17" si="5">SUM(N3:N16)</f>
        <v>22</v>
      </c>
      <c r="O17" s="258">
        <f t="shared" si="5"/>
        <v>26</v>
      </c>
      <c r="P17" s="258">
        <f t="shared" si="5"/>
        <v>25</v>
      </c>
      <c r="Q17" s="258">
        <f t="shared" si="5"/>
        <v>35</v>
      </c>
      <c r="R17" s="258">
        <f t="shared" si="5"/>
        <v>31</v>
      </c>
      <c r="S17" s="258">
        <f t="shared" si="5"/>
        <v>20</v>
      </c>
      <c r="T17" s="258">
        <f t="shared" si="5"/>
        <v>22</v>
      </c>
      <c r="U17" s="258">
        <f t="shared" si="5"/>
        <v>15</v>
      </c>
      <c r="V17" s="258">
        <f t="shared" si="5"/>
        <v>37</v>
      </c>
      <c r="W17" s="258">
        <f t="shared" si="5"/>
        <v>23</v>
      </c>
      <c r="X17" s="258">
        <f t="shared" si="5"/>
        <v>30</v>
      </c>
      <c r="Y17" s="256">
        <f t="shared" si="5"/>
        <v>17</v>
      </c>
      <c r="Z17" s="37">
        <f t="shared" si="0"/>
        <v>303</v>
      </c>
      <c r="AA17" s="321" t="s">
        <v>476</v>
      </c>
      <c r="AB17" s="322"/>
      <c r="AC17" s="322"/>
      <c r="AD17" s="322"/>
      <c r="AE17" s="322"/>
      <c r="AF17" s="322"/>
      <c r="AG17" s="323"/>
      <c r="AI17" s="254" t="s">
        <v>79</v>
      </c>
      <c r="AJ17" s="99" t="s">
        <v>80</v>
      </c>
      <c r="AK17" s="139"/>
      <c r="AL17" s="139">
        <v>1100</v>
      </c>
      <c r="AM17" s="139"/>
      <c r="AN17" s="139"/>
      <c r="AO17" s="139"/>
      <c r="AP17" s="139"/>
      <c r="AR17" s="74" t="s">
        <v>79</v>
      </c>
      <c r="AS17" s="99" t="s">
        <v>80</v>
      </c>
      <c r="AT17" s="269"/>
      <c r="AU17" s="139">
        <v>683</v>
      </c>
      <c r="AV17" s="269"/>
      <c r="AW17" s="269"/>
      <c r="AX17" s="269"/>
      <c r="AY17" s="269"/>
      <c r="BA17" s="74" t="s">
        <v>50</v>
      </c>
      <c r="BB17" s="74"/>
      <c r="BC17" s="12"/>
      <c r="BD17" s="106"/>
      <c r="BE17" s="107"/>
      <c r="BF17" s="12"/>
      <c r="BG17" s="106"/>
      <c r="BH17" s="107"/>
      <c r="BI17" s="12"/>
      <c r="BJ17" s="12"/>
      <c r="BK17" s="74" t="s">
        <v>50</v>
      </c>
      <c r="BL17" s="74"/>
      <c r="BM17" s="12"/>
      <c r="BN17" s="106"/>
      <c r="BO17" s="107"/>
      <c r="BP17" s="12"/>
      <c r="BQ17" s="106"/>
      <c r="BR17" s="107"/>
      <c r="BS17" s="12"/>
      <c r="BT17" s="12"/>
    </row>
    <row r="18" spans="1:72" ht="16.5" customHeight="1" thickBot="1" x14ac:dyDescent="0.3">
      <c r="A18" s="325"/>
      <c r="B18" s="319" t="s">
        <v>81</v>
      </c>
      <c r="C18" s="320"/>
      <c r="D18" s="46">
        <v>153</v>
      </c>
      <c r="E18" s="292">
        <v>161</v>
      </c>
      <c r="F18" s="9">
        <v>5.2299999999999999E-2</v>
      </c>
      <c r="G18" s="46" t="s">
        <v>32</v>
      </c>
      <c r="H18" s="46" t="s">
        <v>32</v>
      </c>
      <c r="I18" s="10"/>
      <c r="J18" s="50" t="s">
        <v>32</v>
      </c>
      <c r="K18" s="46" t="s">
        <v>32</v>
      </c>
      <c r="L18" s="26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254" t="s">
        <v>121</v>
      </c>
      <c r="AB18" s="254" t="s">
        <v>5</v>
      </c>
      <c r="AC18" s="254" t="s">
        <v>6</v>
      </c>
      <c r="AD18" s="254" t="s">
        <v>7</v>
      </c>
      <c r="AE18" s="254" t="s">
        <v>8</v>
      </c>
      <c r="AF18" s="254" t="s">
        <v>9</v>
      </c>
      <c r="AG18" s="254" t="s">
        <v>10</v>
      </c>
      <c r="AI18" s="254" t="s">
        <v>82</v>
      </c>
      <c r="AJ18" s="99" t="s">
        <v>83</v>
      </c>
      <c r="AK18" s="139"/>
      <c r="AL18" s="139"/>
      <c r="AM18" s="139"/>
      <c r="AN18" s="139"/>
      <c r="AO18" s="139"/>
      <c r="AP18" s="139"/>
      <c r="AR18" s="74" t="s">
        <v>82</v>
      </c>
      <c r="AS18" s="99" t="s">
        <v>83</v>
      </c>
      <c r="AT18" s="269"/>
      <c r="AU18" s="269"/>
      <c r="AV18" s="269"/>
      <c r="AW18" s="269"/>
      <c r="AX18" s="269"/>
      <c r="AY18" s="269"/>
      <c r="BA18" s="74" t="s">
        <v>54</v>
      </c>
      <c r="BB18" s="74"/>
      <c r="BC18" s="12"/>
      <c r="BD18" s="106"/>
      <c r="BE18" s="107"/>
      <c r="BF18" s="12"/>
      <c r="BG18" s="106"/>
      <c r="BH18" s="107"/>
      <c r="BI18" s="12"/>
      <c r="BJ18" s="12"/>
      <c r="BK18" s="74" t="s">
        <v>54</v>
      </c>
      <c r="BL18" s="74"/>
      <c r="BM18" s="12"/>
      <c r="BN18" s="106"/>
      <c r="BO18" s="107"/>
      <c r="BP18" s="12"/>
      <c r="BQ18" s="106"/>
      <c r="BR18" s="107"/>
      <c r="BS18" s="12"/>
      <c r="BT18" s="12"/>
    </row>
    <row r="19" spans="1:72" ht="16.5" customHeight="1" thickBot="1" x14ac:dyDescent="0.3">
      <c r="A19" s="325"/>
      <c r="B19" s="319" t="s">
        <v>84</v>
      </c>
      <c r="C19" s="320"/>
      <c r="D19" s="46" t="s">
        <v>32</v>
      </c>
      <c r="E19" s="292">
        <v>5</v>
      </c>
      <c r="F19" s="9"/>
      <c r="G19" s="46">
        <v>1</v>
      </c>
      <c r="H19" s="46" t="s">
        <v>32</v>
      </c>
      <c r="I19" s="10"/>
      <c r="J19" s="50" t="s">
        <v>32</v>
      </c>
      <c r="K19" s="46" t="s">
        <v>32</v>
      </c>
      <c r="L19" s="26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254" t="s">
        <v>116</v>
      </c>
      <c r="AB19" s="139">
        <v>78630</v>
      </c>
      <c r="AC19" s="139">
        <v>64943</v>
      </c>
      <c r="AD19" s="139">
        <v>139844</v>
      </c>
      <c r="AE19" s="139">
        <v>2093449</v>
      </c>
      <c r="AF19" s="139">
        <v>109380</v>
      </c>
      <c r="AG19" s="139">
        <v>73970</v>
      </c>
      <c r="AI19" s="254" t="s">
        <v>85</v>
      </c>
      <c r="AJ19" s="99" t="s">
        <v>86</v>
      </c>
      <c r="AK19" s="139">
        <v>75200</v>
      </c>
      <c r="AL19" s="139"/>
      <c r="AM19" s="139">
        <v>1185746.51</v>
      </c>
      <c r="AN19" s="139">
        <v>707582.61</v>
      </c>
      <c r="AO19" s="139">
        <v>2668381.92</v>
      </c>
      <c r="AP19" s="139">
        <v>273967.49</v>
      </c>
      <c r="AR19" s="74" t="s">
        <v>85</v>
      </c>
      <c r="AS19" s="99" t="s">
        <v>86</v>
      </c>
      <c r="AT19" s="139">
        <v>731</v>
      </c>
      <c r="AU19" s="269"/>
      <c r="AV19" s="139">
        <v>2165.7399999999998</v>
      </c>
      <c r="AW19" s="139">
        <v>844</v>
      </c>
      <c r="AX19" s="139">
        <v>4581.3500000000004</v>
      </c>
      <c r="AY19" s="139">
        <v>1325</v>
      </c>
      <c r="BA19" s="74" t="s">
        <v>57</v>
      </c>
      <c r="BB19" s="74"/>
      <c r="BC19" s="12"/>
      <c r="BD19" s="106"/>
      <c r="BE19" s="107"/>
      <c r="BF19" s="12"/>
      <c r="BG19" s="106"/>
      <c r="BH19" s="107"/>
      <c r="BI19" s="12"/>
      <c r="BJ19" s="12"/>
      <c r="BK19" s="74" t="s">
        <v>57</v>
      </c>
      <c r="BL19" s="74">
        <v>1</v>
      </c>
      <c r="BM19" s="108">
        <v>189612.08</v>
      </c>
      <c r="BN19" s="109">
        <v>37.130000000000003</v>
      </c>
      <c r="BO19" s="107"/>
      <c r="BP19" s="12"/>
      <c r="BQ19" s="106"/>
      <c r="BR19" s="107"/>
      <c r="BS19" s="12"/>
      <c r="BT19" s="12"/>
    </row>
    <row r="20" spans="1:72" ht="16.5" customHeight="1" thickBot="1" x14ac:dyDescent="0.3">
      <c r="A20" s="325"/>
      <c r="B20" s="319" t="s">
        <v>87</v>
      </c>
      <c r="C20" s="320"/>
      <c r="D20" s="46" t="s">
        <v>32</v>
      </c>
      <c r="E20" s="46" t="s">
        <v>32</v>
      </c>
      <c r="F20" s="9"/>
      <c r="G20" s="46" t="s">
        <v>32</v>
      </c>
      <c r="H20" s="46" t="s">
        <v>32</v>
      </c>
      <c r="I20" s="10"/>
      <c r="J20" s="50" t="s">
        <v>32</v>
      </c>
      <c r="K20" s="46" t="s">
        <v>32</v>
      </c>
      <c r="L20" s="26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254" t="s">
        <v>117</v>
      </c>
      <c r="AB20" s="139">
        <v>1092432.27</v>
      </c>
      <c r="AC20" s="139">
        <v>5073407.84</v>
      </c>
      <c r="AD20" s="139">
        <v>815932.86</v>
      </c>
      <c r="AE20" s="139">
        <v>5444184.5300000003</v>
      </c>
      <c r="AF20" s="139">
        <v>3033420.89</v>
      </c>
      <c r="AG20" s="139">
        <v>453828.49</v>
      </c>
      <c r="AI20" s="306" t="s">
        <v>88</v>
      </c>
      <c r="AJ20" s="99" t="s">
        <v>89</v>
      </c>
      <c r="AK20" s="139"/>
      <c r="AL20" s="139"/>
      <c r="AM20" s="139"/>
      <c r="AN20" s="139"/>
      <c r="AO20" s="139"/>
      <c r="AP20" s="139"/>
      <c r="AR20" s="305" t="s">
        <v>88</v>
      </c>
      <c r="AS20" s="99" t="s">
        <v>89</v>
      </c>
      <c r="AT20" s="269"/>
      <c r="AU20" s="269"/>
      <c r="AV20" s="269"/>
      <c r="AW20" s="269"/>
      <c r="AX20" s="269"/>
      <c r="AY20" s="269"/>
      <c r="BA20" s="74" t="s">
        <v>62</v>
      </c>
      <c r="BB20" s="74"/>
      <c r="BC20" s="12"/>
      <c r="BD20" s="106"/>
      <c r="BE20" s="107"/>
      <c r="BF20" s="12"/>
      <c r="BG20" s="106"/>
      <c r="BH20" s="107"/>
      <c r="BI20" s="12"/>
      <c r="BJ20" s="12"/>
      <c r="BK20" s="74" t="s">
        <v>62</v>
      </c>
      <c r="BL20" s="74"/>
      <c r="BM20" s="12"/>
      <c r="BN20" s="106"/>
      <c r="BO20" s="107"/>
      <c r="BP20" s="12"/>
      <c r="BQ20" s="106"/>
      <c r="BR20" s="107"/>
      <c r="BS20" s="12"/>
      <c r="BT20" s="12"/>
    </row>
    <row r="21" spans="1:72" ht="16.5" customHeight="1" thickBot="1" x14ac:dyDescent="0.3">
      <c r="A21" s="325"/>
      <c r="B21" s="319" t="s">
        <v>90</v>
      </c>
      <c r="C21" s="320"/>
      <c r="D21" s="50" t="s">
        <v>32</v>
      </c>
      <c r="E21" s="46" t="s">
        <v>32</v>
      </c>
      <c r="F21" s="9"/>
      <c r="G21" s="50" t="s">
        <v>32</v>
      </c>
      <c r="H21" s="293">
        <v>27</v>
      </c>
      <c r="I21" s="10"/>
      <c r="J21" s="50" t="s">
        <v>32</v>
      </c>
      <c r="K21" s="292">
        <v>10</v>
      </c>
      <c r="L21" s="26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259" t="s">
        <v>119</v>
      </c>
      <c r="AB21" s="165">
        <v>1538282.76</v>
      </c>
      <c r="AC21" s="165">
        <v>4835112.38</v>
      </c>
      <c r="AD21" s="165">
        <v>870746.51</v>
      </c>
      <c r="AE21" s="165">
        <v>1138195.31</v>
      </c>
      <c r="AF21" s="165">
        <v>3619984.72</v>
      </c>
      <c r="AG21" s="165">
        <v>1055860.99</v>
      </c>
      <c r="AI21" s="317"/>
      <c r="AJ21" s="99" t="s">
        <v>91</v>
      </c>
      <c r="AK21" s="139"/>
      <c r="AL21" s="139"/>
      <c r="AM21" s="139"/>
      <c r="AN21" s="139">
        <v>3830.94</v>
      </c>
      <c r="AO21" s="139"/>
      <c r="AP21" s="139"/>
      <c r="AR21" s="305"/>
      <c r="AS21" s="99" t="s">
        <v>91</v>
      </c>
      <c r="AT21" s="269"/>
      <c r="AU21" s="269"/>
      <c r="AV21" s="269"/>
      <c r="AW21" s="139">
        <v>1.1000000000000001</v>
      </c>
      <c r="AX21" s="269"/>
      <c r="AY21" s="269"/>
      <c r="BA21" s="74" t="s">
        <v>65</v>
      </c>
      <c r="BB21" s="74"/>
      <c r="BC21" s="12"/>
      <c r="BD21" s="106"/>
      <c r="BE21" s="107"/>
      <c r="BF21" s="12"/>
      <c r="BG21" s="106"/>
      <c r="BH21" s="107"/>
      <c r="BI21" s="12"/>
      <c r="BJ21" s="12"/>
      <c r="BK21" s="74" t="s">
        <v>65</v>
      </c>
      <c r="BL21" s="74"/>
      <c r="BM21" s="12"/>
      <c r="BN21" s="106"/>
      <c r="BO21" s="107"/>
      <c r="BP21" s="12"/>
      <c r="BQ21" s="106"/>
      <c r="BR21" s="107"/>
      <c r="BS21" s="12"/>
      <c r="BT21" s="12"/>
    </row>
    <row r="22" spans="1:72" ht="16.5" customHeight="1" x14ac:dyDescent="0.25">
      <c r="A22" s="325"/>
      <c r="B22" s="314" t="s">
        <v>92</v>
      </c>
      <c r="C22" s="8" t="s">
        <v>93</v>
      </c>
      <c r="D22" s="51" t="s">
        <v>32</v>
      </c>
      <c r="E22" s="296" t="s">
        <v>32</v>
      </c>
      <c r="F22" s="9"/>
      <c r="G22" s="51" t="s">
        <v>32</v>
      </c>
      <c r="H22" s="280">
        <v>3</v>
      </c>
      <c r="I22" s="10"/>
      <c r="J22" s="46" t="s">
        <v>32</v>
      </c>
      <c r="K22" s="48" t="s">
        <v>32</v>
      </c>
      <c r="L22" s="11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258" t="s">
        <v>17</v>
      </c>
      <c r="AB22" s="43">
        <f t="shared" ref="AB22:AG22" si="6">SUM(AB19:AB21)</f>
        <v>2709345.0300000003</v>
      </c>
      <c r="AC22" s="43">
        <f t="shared" si="6"/>
        <v>9973463.2199999988</v>
      </c>
      <c r="AD22" s="43">
        <f t="shared" si="6"/>
        <v>1826523.37</v>
      </c>
      <c r="AE22" s="43">
        <f t="shared" si="6"/>
        <v>8675828.8399999999</v>
      </c>
      <c r="AF22" s="43">
        <f t="shared" si="6"/>
        <v>6762785.6100000003</v>
      </c>
      <c r="AG22" s="43">
        <f t="shared" si="6"/>
        <v>1583659.48</v>
      </c>
      <c r="AI22" s="318"/>
      <c r="AJ22" s="100" t="s">
        <v>95</v>
      </c>
      <c r="AK22" s="165"/>
      <c r="AL22" s="165"/>
      <c r="AM22" s="165"/>
      <c r="AN22" s="165"/>
      <c r="AO22" s="165"/>
      <c r="AP22" s="165"/>
      <c r="AR22" s="306"/>
      <c r="AS22" s="100" t="s">
        <v>95</v>
      </c>
      <c r="AT22" s="41"/>
      <c r="AU22" s="41"/>
      <c r="AV22" s="41"/>
      <c r="AW22" s="41"/>
      <c r="AX22" s="41"/>
      <c r="AY22" s="41"/>
      <c r="BA22" s="74" t="s">
        <v>68</v>
      </c>
      <c r="BB22" s="74"/>
      <c r="BC22" s="12"/>
      <c r="BD22" s="106"/>
      <c r="BE22" s="107"/>
      <c r="BF22" s="12"/>
      <c r="BG22" s="106"/>
      <c r="BH22" s="107"/>
      <c r="BI22" s="12"/>
      <c r="BJ22" s="12"/>
      <c r="BK22" s="74" t="s">
        <v>68</v>
      </c>
      <c r="BL22" s="74"/>
      <c r="BM22" s="12"/>
      <c r="BN22" s="106"/>
      <c r="BO22" s="107"/>
      <c r="BP22" s="12"/>
      <c r="BQ22" s="106"/>
      <c r="BR22" s="107"/>
      <c r="BS22" s="12"/>
      <c r="BT22" s="12"/>
    </row>
    <row r="23" spans="1:72" ht="16.5" customHeight="1" x14ac:dyDescent="0.25">
      <c r="A23" s="325"/>
      <c r="B23" s="315"/>
      <c r="C23" s="31" t="s">
        <v>96</v>
      </c>
      <c r="D23" s="47" t="s">
        <v>32</v>
      </c>
      <c r="E23" s="285" t="s">
        <v>32</v>
      </c>
      <c r="F23" s="15"/>
      <c r="G23" s="47">
        <v>3</v>
      </c>
      <c r="H23" s="48" t="s">
        <v>32</v>
      </c>
      <c r="I23" s="16"/>
      <c r="J23" s="47" t="s">
        <v>32</v>
      </c>
      <c r="K23" s="48">
        <v>1</v>
      </c>
      <c r="L23" s="17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B23" s="102"/>
      <c r="AC23" s="102"/>
      <c r="AD23" s="102"/>
      <c r="AE23" s="102"/>
      <c r="AF23" s="102"/>
      <c r="AG23" s="102"/>
      <c r="AH23" s="103"/>
      <c r="AI23" s="312" t="s">
        <v>98</v>
      </c>
      <c r="AJ23" s="313"/>
      <c r="AK23" s="43">
        <f t="shared" ref="AK23:AP23" si="7">SUM(AK4:AK6,AK8:AK22)</f>
        <v>2709345.0300000003</v>
      </c>
      <c r="AL23" s="43">
        <f t="shared" si="7"/>
        <v>9973880.2199999988</v>
      </c>
      <c r="AM23" s="43">
        <f t="shared" si="7"/>
        <v>1826523.37</v>
      </c>
      <c r="AN23" s="43">
        <f t="shared" si="7"/>
        <v>8675828.8399999999</v>
      </c>
      <c r="AO23" s="43">
        <f t="shared" si="7"/>
        <v>6405477.4500000002</v>
      </c>
      <c r="AP23" s="43">
        <f t="shared" si="7"/>
        <v>1149715.8900000001</v>
      </c>
      <c r="AR23" s="312" t="s">
        <v>98</v>
      </c>
      <c r="AS23" s="313"/>
      <c r="AT23" s="43">
        <f t="shared" ref="AT23:AY23" si="8">SUM(AT4:AT6,AT8:AT22)</f>
        <v>26863.010000000002</v>
      </c>
      <c r="AU23" s="43">
        <f t="shared" si="8"/>
        <v>28769.690000000002</v>
      </c>
      <c r="AV23" s="43">
        <f t="shared" si="8"/>
        <v>61264.68</v>
      </c>
      <c r="AW23" s="43">
        <f t="shared" si="8"/>
        <v>50966.2</v>
      </c>
      <c r="AX23" s="43">
        <f t="shared" si="8"/>
        <v>46453.35</v>
      </c>
      <c r="AY23" s="43">
        <f t="shared" si="8"/>
        <v>20824.580000000002</v>
      </c>
      <c r="BA23" s="74" t="s">
        <v>71</v>
      </c>
      <c r="BB23" s="74"/>
      <c r="BC23" s="12"/>
      <c r="BD23" s="106"/>
      <c r="BE23" s="107"/>
      <c r="BF23" s="12"/>
      <c r="BG23" s="106"/>
      <c r="BH23" s="107"/>
      <c r="BI23" s="12"/>
      <c r="BJ23" s="12"/>
      <c r="BK23" s="74" t="s">
        <v>71</v>
      </c>
      <c r="BL23" s="74"/>
      <c r="BM23" s="12"/>
      <c r="BN23" s="106"/>
      <c r="BO23" s="107"/>
      <c r="BP23" s="12"/>
      <c r="BQ23" s="106"/>
      <c r="BR23" s="107"/>
      <c r="BS23" s="12"/>
      <c r="BT23" s="12"/>
    </row>
    <row r="24" spans="1:72" ht="16.5" customHeight="1" x14ac:dyDescent="0.25">
      <c r="A24" s="325"/>
      <c r="B24" s="315"/>
      <c r="C24" s="18" t="s">
        <v>99</v>
      </c>
      <c r="D24" s="48" t="s">
        <v>32</v>
      </c>
      <c r="E24" s="284" t="s">
        <v>32</v>
      </c>
      <c r="F24" s="19"/>
      <c r="G24" s="48" t="s">
        <v>32</v>
      </c>
      <c r="H24" s="48" t="s">
        <v>32</v>
      </c>
      <c r="I24" s="20"/>
      <c r="J24" s="48" t="s">
        <v>32</v>
      </c>
      <c r="K24" s="290" t="s">
        <v>32</v>
      </c>
      <c r="L24" s="32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254" t="s">
        <v>121</v>
      </c>
      <c r="AB24" s="254" t="s">
        <v>11</v>
      </c>
      <c r="AC24" s="254" t="s">
        <v>12</v>
      </c>
      <c r="AD24" s="254" t="s">
        <v>13</v>
      </c>
      <c r="AE24" s="254" t="s">
        <v>14</v>
      </c>
      <c r="AF24" s="254" t="s">
        <v>15</v>
      </c>
      <c r="AG24" s="262" t="s">
        <v>16</v>
      </c>
      <c r="AH24" s="2" t="s">
        <v>17</v>
      </c>
      <c r="AI24" s="307" t="s">
        <v>101</v>
      </c>
      <c r="AJ24" s="309"/>
      <c r="AK24" s="307"/>
      <c r="AL24" s="308"/>
      <c r="AM24" s="308"/>
      <c r="AN24" s="308"/>
      <c r="AO24" s="308"/>
      <c r="AP24" s="309"/>
      <c r="AR24" s="307" t="s">
        <v>101</v>
      </c>
      <c r="AS24" s="309"/>
      <c r="AT24" s="307"/>
      <c r="AU24" s="308"/>
      <c r="AV24" s="308"/>
      <c r="AW24" s="308"/>
      <c r="AX24" s="308"/>
      <c r="AY24" s="309"/>
      <c r="BA24" s="74" t="s">
        <v>75</v>
      </c>
      <c r="BB24" s="74"/>
      <c r="BC24" s="12"/>
      <c r="BD24" s="106"/>
      <c r="BE24" s="107"/>
      <c r="BF24" s="12"/>
      <c r="BG24" s="106"/>
      <c r="BH24" s="107"/>
      <c r="BI24" s="12"/>
      <c r="BJ24" s="12"/>
      <c r="BK24" s="74" t="s">
        <v>75</v>
      </c>
      <c r="BL24" s="74"/>
      <c r="BM24" s="12"/>
      <c r="BN24" s="106"/>
      <c r="BO24" s="107"/>
      <c r="BP24" s="12"/>
      <c r="BQ24" s="106"/>
      <c r="BR24" s="107"/>
      <c r="BS24" s="12"/>
      <c r="BT24" s="12"/>
    </row>
    <row r="25" spans="1:72" ht="16.5" customHeight="1" thickBot="1" x14ac:dyDescent="0.3">
      <c r="A25" s="325"/>
      <c r="B25" s="316"/>
      <c r="C25" s="22" t="s">
        <v>102</v>
      </c>
      <c r="D25" s="49" t="s">
        <v>32</v>
      </c>
      <c r="E25" s="289" t="s">
        <v>32</v>
      </c>
      <c r="F25" s="23"/>
      <c r="G25" s="49">
        <v>3</v>
      </c>
      <c r="H25" s="295">
        <v>3</v>
      </c>
      <c r="I25" s="24">
        <v>0</v>
      </c>
      <c r="J25" s="49" t="s">
        <v>32</v>
      </c>
      <c r="K25" s="289">
        <v>1</v>
      </c>
      <c r="L25" s="29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254" t="s">
        <v>116</v>
      </c>
      <c r="AB25" s="12">
        <v>66596.28</v>
      </c>
      <c r="AC25" s="12">
        <v>92400.6</v>
      </c>
      <c r="AD25" s="12">
        <v>247190</v>
      </c>
      <c r="AE25" s="12">
        <v>227420</v>
      </c>
      <c r="AF25" s="12">
        <v>172106.13</v>
      </c>
      <c r="AG25" s="13">
        <v>94.3</v>
      </c>
      <c r="AH25" s="14">
        <f>SUM(AB19:AG19,AB25:AG25)</f>
        <v>3366023.3099999996</v>
      </c>
      <c r="AI25" s="307" t="s">
        <v>97</v>
      </c>
      <c r="AJ25" s="309"/>
      <c r="AK25" s="139">
        <v>2708739.03</v>
      </c>
      <c r="AL25" s="139">
        <v>9972947.3599999994</v>
      </c>
      <c r="AM25" s="139">
        <v>1825590.51</v>
      </c>
      <c r="AN25" s="139">
        <v>8674315.2599999998</v>
      </c>
      <c r="AO25" s="139">
        <v>6403963.8700000001</v>
      </c>
      <c r="AP25" s="139">
        <v>1148202.31</v>
      </c>
      <c r="AR25" s="307" t="s">
        <v>97</v>
      </c>
      <c r="AS25" s="309"/>
      <c r="AT25" s="139">
        <v>26520.62</v>
      </c>
      <c r="AU25" s="139">
        <v>28747.69</v>
      </c>
      <c r="AV25" s="139">
        <v>61264.68</v>
      </c>
      <c r="AW25" s="139">
        <v>50927.199999999997</v>
      </c>
      <c r="AX25" s="139">
        <v>46453.35</v>
      </c>
      <c r="AY25" s="139">
        <v>20824.580000000002</v>
      </c>
      <c r="BA25" s="40"/>
      <c r="BB25" s="40"/>
      <c r="BC25" s="96"/>
      <c r="BD25" s="96"/>
      <c r="BE25" s="40"/>
      <c r="BF25" s="96"/>
      <c r="BG25" s="96"/>
      <c r="BH25" s="40"/>
      <c r="BI25" s="96"/>
      <c r="BJ25" s="96"/>
    </row>
    <row r="26" spans="1:72" ht="16.5" customHeight="1" thickBot="1" x14ac:dyDescent="0.3">
      <c r="A26" s="326"/>
      <c r="B26" s="336" t="s">
        <v>104</v>
      </c>
      <c r="C26" s="337"/>
      <c r="D26" s="50">
        <v>153</v>
      </c>
      <c r="E26" s="291">
        <f>SUM(E18,E19)</f>
        <v>166</v>
      </c>
      <c r="F26" s="9">
        <v>8.5000000000000006E-2</v>
      </c>
      <c r="G26" s="50">
        <v>121</v>
      </c>
      <c r="H26" s="291">
        <f>SUM(H7,H11,H16,H17,H21,H25)</f>
        <v>91</v>
      </c>
      <c r="I26" s="10">
        <v>-0.24790000000000001</v>
      </c>
      <c r="J26" s="55">
        <v>73</v>
      </c>
      <c r="K26" s="289">
        <f>SUM(K7,K21,K23)</f>
        <v>46</v>
      </c>
      <c r="L26" s="26">
        <v>-0.36990000000000001</v>
      </c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254" t="s">
        <v>117</v>
      </c>
      <c r="AB26" s="139">
        <v>2326026.4700000002</v>
      </c>
      <c r="AC26" s="12">
        <v>1730026.62</v>
      </c>
      <c r="AD26" s="12">
        <v>3224592.28</v>
      </c>
      <c r="AE26" s="12">
        <v>3219616.49</v>
      </c>
      <c r="AF26" s="12">
        <v>2069771.66</v>
      </c>
      <c r="AG26" s="13">
        <v>906539.64</v>
      </c>
      <c r="AH26" s="14">
        <f>SUM(AB20:AG20,AB26:AG26)</f>
        <v>29389780.040000003</v>
      </c>
      <c r="AI26" s="307" t="s">
        <v>106</v>
      </c>
      <c r="AJ26" s="309"/>
      <c r="AK26" s="139"/>
      <c r="AL26" s="139"/>
      <c r="AM26" s="139"/>
      <c r="AN26" s="139"/>
      <c r="AO26" s="139"/>
      <c r="AP26" s="139"/>
      <c r="AR26" s="307" t="s">
        <v>106</v>
      </c>
      <c r="AS26" s="309"/>
      <c r="AT26" s="139"/>
      <c r="AU26" s="139"/>
      <c r="AV26" s="269"/>
      <c r="AW26" s="139"/>
      <c r="AX26" s="139"/>
      <c r="AY26" s="139"/>
      <c r="BA26" s="40"/>
      <c r="BB26" s="40"/>
      <c r="BC26" s="96"/>
      <c r="BD26" s="96"/>
      <c r="BE26" s="40"/>
      <c r="BF26" s="96"/>
      <c r="BG26" s="96"/>
      <c r="BH26" s="40"/>
      <c r="BI26" s="96"/>
      <c r="BJ26" s="96"/>
    </row>
    <row r="27" spans="1:72" ht="16.5" customHeight="1" x14ac:dyDescent="0.25">
      <c r="A27" s="330" t="s">
        <v>107</v>
      </c>
      <c r="B27" s="331"/>
      <c r="C27" s="8" t="s">
        <v>108</v>
      </c>
      <c r="D27" s="51">
        <v>123</v>
      </c>
      <c r="E27" s="297">
        <v>166</v>
      </c>
      <c r="F27" s="9">
        <v>0.34960000000000002</v>
      </c>
      <c r="G27" s="51">
        <v>95</v>
      </c>
      <c r="H27" s="297">
        <v>87</v>
      </c>
      <c r="I27" s="10">
        <v>-8.4199999999999997E-2</v>
      </c>
      <c r="J27" s="56">
        <v>71</v>
      </c>
      <c r="K27" s="297">
        <v>46</v>
      </c>
      <c r="L27" s="11">
        <v>-0.35210000000000002</v>
      </c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259" t="s">
        <v>119</v>
      </c>
      <c r="AB27" s="165">
        <v>2456004.48</v>
      </c>
      <c r="AC27" s="41">
        <v>636803.16</v>
      </c>
      <c r="AD27" s="41">
        <v>1029205.16</v>
      </c>
      <c r="AE27" s="41">
        <v>982622.41</v>
      </c>
      <c r="AF27" s="41">
        <v>775081.86</v>
      </c>
      <c r="AG27" s="42">
        <v>83040.61</v>
      </c>
      <c r="AH27" s="110">
        <f>SUM(AB21:AG21,AB27:AG27)</f>
        <v>19020940.349999998</v>
      </c>
      <c r="AI27" s="307" t="s">
        <v>100</v>
      </c>
      <c r="AJ27" s="309"/>
      <c r="AK27" s="273">
        <v>606</v>
      </c>
      <c r="AL27" s="273">
        <v>932.86</v>
      </c>
      <c r="AM27" s="273">
        <v>932.86</v>
      </c>
      <c r="AN27" s="273">
        <v>1513.58</v>
      </c>
      <c r="AO27" s="273">
        <v>1513.58</v>
      </c>
      <c r="AP27" s="273">
        <v>1513.58</v>
      </c>
      <c r="AR27" s="307" t="s">
        <v>100</v>
      </c>
      <c r="AS27" s="309"/>
      <c r="AT27" s="273">
        <v>342.39</v>
      </c>
      <c r="AU27" s="273">
        <v>22</v>
      </c>
      <c r="AV27" s="272"/>
      <c r="AW27" s="273">
        <v>39</v>
      </c>
      <c r="AX27" s="273"/>
      <c r="AY27" s="273"/>
      <c r="BA27" s="40"/>
      <c r="BB27" s="40"/>
      <c r="BC27" s="96"/>
      <c r="BD27" s="96"/>
      <c r="BE27" s="40"/>
      <c r="BF27" s="96"/>
      <c r="BG27" s="96"/>
      <c r="BH27" s="40"/>
      <c r="BI27" s="96"/>
      <c r="BJ27" s="96"/>
    </row>
    <row r="28" spans="1:72" ht="16.5" customHeight="1" x14ac:dyDescent="0.25">
      <c r="A28" s="332"/>
      <c r="B28" s="333"/>
      <c r="C28" s="31" t="s">
        <v>110</v>
      </c>
      <c r="D28" s="47" t="s">
        <v>32</v>
      </c>
      <c r="E28" s="47" t="s">
        <v>32</v>
      </c>
      <c r="F28" s="15"/>
      <c r="G28" s="47">
        <v>11</v>
      </c>
      <c r="H28" s="47" t="s">
        <v>32</v>
      </c>
      <c r="I28" s="16"/>
      <c r="J28" s="57">
        <v>2</v>
      </c>
      <c r="K28" s="47" t="s">
        <v>32</v>
      </c>
      <c r="L28" s="17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258" t="s">
        <v>17</v>
      </c>
      <c r="AB28" s="43">
        <f t="shared" ref="AB28:AH28" si="9">SUM(AB25:AB27)</f>
        <v>4848627.2300000004</v>
      </c>
      <c r="AC28" s="43">
        <f t="shared" si="9"/>
        <v>2459230.3800000004</v>
      </c>
      <c r="AD28" s="43">
        <f t="shared" si="9"/>
        <v>4500987.4399999995</v>
      </c>
      <c r="AE28" s="43">
        <f t="shared" si="9"/>
        <v>4429658.9000000004</v>
      </c>
      <c r="AF28" s="43">
        <f t="shared" si="9"/>
        <v>3016959.65</v>
      </c>
      <c r="AG28" s="111">
        <f t="shared" si="9"/>
        <v>989674.55</v>
      </c>
      <c r="AH28" s="45">
        <f t="shared" si="9"/>
        <v>51776743.700000003</v>
      </c>
      <c r="AI28" s="307" t="s">
        <v>105</v>
      </c>
      <c r="AJ28" s="309"/>
      <c r="AK28" s="273"/>
      <c r="AL28" s="273"/>
      <c r="AM28" s="273"/>
      <c r="AN28" s="273"/>
      <c r="AO28" s="273"/>
      <c r="AP28" s="273"/>
      <c r="AR28" s="307" t="s">
        <v>105</v>
      </c>
      <c r="AS28" s="309"/>
      <c r="AT28" s="273"/>
      <c r="AU28" s="273"/>
      <c r="AV28" s="101"/>
      <c r="AW28" s="101"/>
      <c r="AX28" s="273"/>
      <c r="AY28" s="273"/>
      <c r="BA28" s="40"/>
      <c r="BB28" s="40"/>
      <c r="BC28" s="96"/>
      <c r="BD28" s="96"/>
      <c r="BE28" s="40"/>
      <c r="BF28" s="96"/>
      <c r="BG28" s="96"/>
      <c r="BH28" s="40"/>
      <c r="BI28" s="96"/>
      <c r="BJ28" s="96"/>
    </row>
    <row r="29" spans="1:72" ht="16.5" customHeight="1" x14ac:dyDescent="0.25">
      <c r="A29" s="332"/>
      <c r="B29" s="333"/>
      <c r="C29" s="31" t="s">
        <v>111</v>
      </c>
      <c r="D29" s="47">
        <v>30</v>
      </c>
      <c r="E29" s="47" t="s">
        <v>32</v>
      </c>
      <c r="F29" s="15"/>
      <c r="G29" s="47">
        <v>9</v>
      </c>
      <c r="H29" s="283">
        <v>4</v>
      </c>
      <c r="I29" s="16">
        <v>-0.55559999999999998</v>
      </c>
      <c r="J29" s="47" t="s">
        <v>32</v>
      </c>
      <c r="K29" s="47" t="s">
        <v>32</v>
      </c>
      <c r="L29" s="17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I29" s="338" t="s">
        <v>109</v>
      </c>
      <c r="AJ29" s="339"/>
      <c r="AK29" s="165"/>
      <c r="AL29" s="165"/>
      <c r="AM29" s="165"/>
      <c r="AN29" s="165"/>
      <c r="AO29" s="165"/>
      <c r="AP29" s="165"/>
      <c r="AR29" s="338" t="s">
        <v>109</v>
      </c>
      <c r="AS29" s="339"/>
      <c r="AT29" s="41"/>
      <c r="AU29" s="41"/>
      <c r="AV29" s="41"/>
      <c r="AW29" s="41"/>
      <c r="AX29" s="41"/>
      <c r="AY29" s="41"/>
      <c r="BA29" s="40"/>
      <c r="BB29" s="40"/>
      <c r="BC29" s="96"/>
      <c r="BD29" s="96"/>
      <c r="BE29" s="40"/>
      <c r="BF29" s="96"/>
      <c r="BG29" s="96"/>
      <c r="BH29" s="40"/>
      <c r="BI29" s="96"/>
      <c r="BJ29" s="96"/>
    </row>
    <row r="30" spans="1:72" ht="16.5" customHeight="1" x14ac:dyDescent="0.25">
      <c r="A30" s="332"/>
      <c r="B30" s="333"/>
      <c r="C30" s="31" t="s">
        <v>112</v>
      </c>
      <c r="D30" s="47" t="s">
        <v>32</v>
      </c>
      <c r="E30" s="47" t="s">
        <v>32</v>
      </c>
      <c r="F30" s="15"/>
      <c r="G30" s="47">
        <v>6</v>
      </c>
      <c r="H30" s="47" t="s">
        <v>32</v>
      </c>
      <c r="I30" s="16"/>
      <c r="J30" s="47" t="s">
        <v>32</v>
      </c>
      <c r="K30" s="47" t="s">
        <v>32</v>
      </c>
      <c r="L30" s="17"/>
      <c r="AI30" s="312" t="s">
        <v>114</v>
      </c>
      <c r="AJ30" s="313"/>
      <c r="AK30" s="43">
        <f t="shared" ref="AK30:AP30" si="10">SUM(AK25:AK29)</f>
        <v>2709345.03</v>
      </c>
      <c r="AL30" s="43">
        <f t="shared" si="10"/>
        <v>9973880.2199999988</v>
      </c>
      <c r="AM30" s="43">
        <f t="shared" si="10"/>
        <v>1826523.37</v>
      </c>
      <c r="AN30" s="43">
        <f t="shared" si="10"/>
        <v>8675828.8399999999</v>
      </c>
      <c r="AO30" s="43">
        <f t="shared" si="10"/>
        <v>6405477.4500000002</v>
      </c>
      <c r="AP30" s="43">
        <f t="shared" si="10"/>
        <v>1149715.8900000001</v>
      </c>
      <c r="AR30" s="312" t="s">
        <v>114</v>
      </c>
      <c r="AS30" s="313"/>
      <c r="AT30" s="43">
        <f t="shared" ref="AT30:AY30" si="11">SUM(AT25:AT29)</f>
        <v>26863.01</v>
      </c>
      <c r="AU30" s="43">
        <f t="shared" si="11"/>
        <v>28769.69</v>
      </c>
      <c r="AV30" s="43">
        <f t="shared" si="11"/>
        <v>61264.68</v>
      </c>
      <c r="AW30" s="43">
        <f t="shared" si="11"/>
        <v>50966.2</v>
      </c>
      <c r="AX30" s="43">
        <f t="shared" si="11"/>
        <v>46453.35</v>
      </c>
      <c r="AY30" s="43">
        <f t="shared" si="11"/>
        <v>20824.580000000002</v>
      </c>
      <c r="BA30" s="40"/>
      <c r="BB30" s="40"/>
      <c r="BC30" s="96"/>
      <c r="BD30" s="96"/>
      <c r="BE30" s="40"/>
      <c r="BF30" s="96"/>
      <c r="BG30" s="96"/>
      <c r="BH30" s="40"/>
      <c r="BI30" s="96"/>
      <c r="BJ30" s="96"/>
    </row>
    <row r="31" spans="1:72" ht="16.5" customHeight="1" thickBot="1" x14ac:dyDescent="0.3">
      <c r="A31" s="334"/>
      <c r="B31" s="335"/>
      <c r="C31" s="89" t="s">
        <v>113</v>
      </c>
      <c r="D31" s="52" t="s">
        <v>32</v>
      </c>
      <c r="E31" s="5" t="s">
        <v>32</v>
      </c>
      <c r="F31" s="38"/>
      <c r="G31" s="52" t="s">
        <v>32</v>
      </c>
      <c r="H31" s="298" t="s">
        <v>32</v>
      </c>
      <c r="I31" s="39"/>
      <c r="J31" s="52" t="s">
        <v>32</v>
      </c>
      <c r="K31" s="298" t="s">
        <v>32</v>
      </c>
      <c r="L31" s="25"/>
      <c r="AI31" s="60"/>
      <c r="AJ31" s="60"/>
      <c r="AK31" s="112"/>
      <c r="AL31" s="112"/>
      <c r="AM31" s="112"/>
      <c r="AN31" s="112"/>
      <c r="AO31" s="112"/>
      <c r="AP31" s="112"/>
      <c r="AQ31" s="112"/>
      <c r="AR31" s="112"/>
      <c r="AS31" s="112"/>
      <c r="AT31" s="112"/>
      <c r="AU31" s="112"/>
      <c r="AV31" s="112"/>
      <c r="AW31" s="112"/>
      <c r="AX31" s="112"/>
      <c r="AY31" s="112"/>
      <c r="AZ31" s="112"/>
      <c r="BA31" s="40"/>
      <c r="BB31" s="40"/>
      <c r="BC31" s="96"/>
      <c r="BD31" s="96"/>
      <c r="BE31" s="40"/>
      <c r="BF31" s="96"/>
      <c r="BG31" s="96"/>
      <c r="BH31" s="40"/>
      <c r="BI31" s="96"/>
      <c r="BJ31" s="96"/>
    </row>
    <row r="32" spans="1:72" ht="16.5" customHeight="1" x14ac:dyDescent="0.25">
      <c r="E32" s="299"/>
      <c r="F32" s="113"/>
      <c r="G32" s="113"/>
      <c r="H32" s="299"/>
      <c r="I32" s="113"/>
      <c r="J32" s="113"/>
      <c r="K32" s="299"/>
      <c r="L32" s="113"/>
      <c r="AI32" s="60"/>
      <c r="AJ32" s="60"/>
      <c r="AK32" s="112"/>
      <c r="AL32" s="112"/>
      <c r="AM32" s="112"/>
      <c r="AN32" s="112"/>
      <c r="AO32" s="112"/>
      <c r="AP32" s="112"/>
      <c r="AQ32" s="112"/>
      <c r="AR32" s="112"/>
      <c r="AS32" s="112"/>
      <c r="AT32" s="112"/>
      <c r="AU32" s="112"/>
      <c r="AV32" s="112"/>
      <c r="AW32" s="112"/>
      <c r="AX32" s="112"/>
      <c r="AY32" s="112"/>
      <c r="AZ32" s="112"/>
      <c r="BA32" s="40"/>
      <c r="BB32" s="40"/>
      <c r="BC32" s="96"/>
      <c r="BD32" s="96"/>
      <c r="BE32" s="40"/>
      <c r="BF32" s="96"/>
      <c r="BG32" s="96"/>
      <c r="BH32" s="40"/>
      <c r="BI32" s="96"/>
      <c r="BJ32" s="96"/>
    </row>
    <row r="33" spans="13:62" ht="16.5" customHeight="1" x14ac:dyDescent="0.25">
      <c r="M33" s="321" t="s">
        <v>196</v>
      </c>
      <c r="N33" s="322"/>
      <c r="O33" s="322"/>
      <c r="P33" s="322"/>
      <c r="Q33" s="322"/>
      <c r="R33" s="322"/>
      <c r="S33" s="322"/>
      <c r="T33" s="322"/>
      <c r="U33" s="322"/>
      <c r="V33" s="322"/>
      <c r="W33" s="322"/>
      <c r="X33" s="322"/>
      <c r="Y33" s="322"/>
      <c r="Z33" s="323"/>
      <c r="AI33" s="321" t="s">
        <v>198</v>
      </c>
      <c r="AJ33" s="322"/>
      <c r="AK33" s="322"/>
      <c r="AL33" s="322"/>
      <c r="AM33" s="322"/>
      <c r="AN33" s="322"/>
      <c r="AO33" s="322"/>
      <c r="AP33" s="322"/>
      <c r="AQ33" s="323"/>
      <c r="AR33" s="321" t="s">
        <v>199</v>
      </c>
      <c r="AS33" s="322"/>
      <c r="AT33" s="322"/>
      <c r="AU33" s="322"/>
      <c r="AV33" s="322"/>
      <c r="AW33" s="322"/>
      <c r="AX33" s="322"/>
      <c r="AY33" s="322"/>
      <c r="AZ33" s="323"/>
      <c r="BA33" s="40"/>
      <c r="BB33" s="40"/>
      <c r="BC33" s="96"/>
      <c r="BD33" s="96"/>
      <c r="BE33" s="40"/>
      <c r="BF33" s="96"/>
      <c r="BG33" s="96"/>
      <c r="BH33" s="40"/>
      <c r="BI33" s="96"/>
      <c r="BJ33" s="96"/>
    </row>
    <row r="34" spans="13:62" ht="16.5" customHeight="1" x14ac:dyDescent="0.25">
      <c r="M34" s="74" t="s">
        <v>94</v>
      </c>
      <c r="N34" s="74" t="s">
        <v>5</v>
      </c>
      <c r="O34" s="74" t="s">
        <v>6</v>
      </c>
      <c r="P34" s="74" t="s">
        <v>7</v>
      </c>
      <c r="Q34" s="74" t="s">
        <v>8</v>
      </c>
      <c r="R34" s="74" t="s">
        <v>9</v>
      </c>
      <c r="S34" s="74" t="s">
        <v>10</v>
      </c>
      <c r="T34" s="74" t="s">
        <v>11</v>
      </c>
      <c r="U34" s="74" t="s">
        <v>12</v>
      </c>
      <c r="V34" s="74" t="s">
        <v>13</v>
      </c>
      <c r="W34" s="74" t="s">
        <v>14</v>
      </c>
      <c r="X34" s="74" t="s">
        <v>15</v>
      </c>
      <c r="Y34" s="1" t="s">
        <v>16</v>
      </c>
      <c r="Z34" s="2" t="s">
        <v>17</v>
      </c>
      <c r="AI34" s="310" t="s">
        <v>18</v>
      </c>
      <c r="AJ34" s="311"/>
      <c r="AK34" s="79" t="s">
        <v>11</v>
      </c>
      <c r="AL34" s="79" t="s">
        <v>12</v>
      </c>
      <c r="AM34" s="79" t="s">
        <v>13</v>
      </c>
      <c r="AN34" s="79" t="s">
        <v>14</v>
      </c>
      <c r="AO34" s="79" t="s">
        <v>15</v>
      </c>
      <c r="AP34" s="3" t="s">
        <v>16</v>
      </c>
      <c r="AQ34" s="81" t="s">
        <v>17</v>
      </c>
      <c r="AR34" s="310" t="s">
        <v>18</v>
      </c>
      <c r="AS34" s="311"/>
      <c r="AT34" s="79" t="s">
        <v>11</v>
      </c>
      <c r="AU34" s="79" t="s">
        <v>12</v>
      </c>
      <c r="AV34" s="79" t="s">
        <v>13</v>
      </c>
      <c r="AW34" s="79" t="s">
        <v>14</v>
      </c>
      <c r="AX34" s="79" t="s">
        <v>15</v>
      </c>
      <c r="AY34" s="3" t="s">
        <v>16</v>
      </c>
      <c r="AZ34" s="81" t="s">
        <v>17</v>
      </c>
      <c r="BA34" s="40"/>
      <c r="BB34" s="40"/>
      <c r="BC34" s="96"/>
      <c r="BD34" s="96"/>
      <c r="BE34" s="40"/>
      <c r="BF34" s="96"/>
      <c r="BG34" s="96"/>
      <c r="BH34" s="40"/>
      <c r="BI34" s="96"/>
      <c r="BJ34" s="96"/>
    </row>
    <row r="35" spans="13:62" ht="16.5" customHeight="1" x14ac:dyDescent="0.25">
      <c r="M35" s="72" t="s">
        <v>97</v>
      </c>
      <c r="N35" s="74">
        <v>20</v>
      </c>
      <c r="O35" s="74">
        <v>24</v>
      </c>
      <c r="P35" s="74">
        <v>25</v>
      </c>
      <c r="Q35" s="74">
        <v>34</v>
      </c>
      <c r="R35" s="74">
        <v>31</v>
      </c>
      <c r="S35" s="74">
        <v>20</v>
      </c>
      <c r="T35" s="74">
        <v>22</v>
      </c>
      <c r="U35" s="74">
        <v>15</v>
      </c>
      <c r="V35" s="74">
        <v>37</v>
      </c>
      <c r="W35" s="74">
        <v>23</v>
      </c>
      <c r="X35" s="74">
        <v>30</v>
      </c>
      <c r="Y35" s="1">
        <v>17</v>
      </c>
      <c r="Z35" s="2">
        <f>SUM(N35:Y35)</f>
        <v>298</v>
      </c>
      <c r="AI35" s="307" t="s">
        <v>26</v>
      </c>
      <c r="AJ35" s="309"/>
      <c r="AK35" s="307"/>
      <c r="AL35" s="308"/>
      <c r="AM35" s="308"/>
      <c r="AN35" s="308"/>
      <c r="AO35" s="308"/>
      <c r="AP35" s="308"/>
      <c r="AQ35" s="309"/>
      <c r="AR35" s="307" t="s">
        <v>26</v>
      </c>
      <c r="AS35" s="309"/>
      <c r="AT35" s="307"/>
      <c r="AU35" s="308"/>
      <c r="AV35" s="308"/>
      <c r="AW35" s="308"/>
      <c r="AX35" s="308"/>
      <c r="AY35" s="308"/>
      <c r="AZ35" s="309"/>
      <c r="BA35" s="40"/>
      <c r="BB35" s="40"/>
      <c r="BC35" s="96"/>
      <c r="BD35" s="96"/>
      <c r="BE35" s="40"/>
      <c r="BF35" s="96"/>
      <c r="BG35" s="96"/>
      <c r="BH35" s="40"/>
      <c r="BI35" s="96"/>
      <c r="BJ35" s="96"/>
    </row>
    <row r="36" spans="13:62" ht="16.5" customHeight="1" x14ac:dyDescent="0.25">
      <c r="M36" s="72" t="s">
        <v>100</v>
      </c>
      <c r="N36" s="74">
        <v>2</v>
      </c>
      <c r="O36" s="74">
        <v>1</v>
      </c>
      <c r="P36" s="74"/>
      <c r="Q36" s="74">
        <v>1</v>
      </c>
      <c r="R36" s="74"/>
      <c r="S36" s="74"/>
      <c r="T36" s="74"/>
      <c r="U36" s="74"/>
      <c r="V36" s="74"/>
      <c r="W36" s="74"/>
      <c r="X36" s="74"/>
      <c r="Y36" s="1"/>
      <c r="Z36" s="2">
        <f t="shared" ref="Z36:Z39" si="12">SUM(N36:Y36)</f>
        <v>4</v>
      </c>
      <c r="AI36" s="327" t="s">
        <v>34</v>
      </c>
      <c r="AJ36" s="97" t="s">
        <v>35</v>
      </c>
      <c r="AK36" s="139">
        <v>1485203.49</v>
      </c>
      <c r="AL36" s="139">
        <v>615000</v>
      </c>
      <c r="AM36" s="12">
        <v>1352265.16</v>
      </c>
      <c r="AN36" s="12">
        <v>2708943.79</v>
      </c>
      <c r="AO36" s="12">
        <v>2232018.39</v>
      </c>
      <c r="AP36" s="13"/>
      <c r="AQ36" s="14">
        <f t="shared" ref="AQ36:AQ55" si="13">SUM(AK4:AP4,AK36:AP36)</f>
        <v>19856038.82</v>
      </c>
      <c r="AR36" s="305" t="s">
        <v>118</v>
      </c>
      <c r="AS36" s="97" t="s">
        <v>35</v>
      </c>
      <c r="AT36" s="12">
        <v>246.04</v>
      </c>
      <c r="AU36" s="12">
        <v>207.05</v>
      </c>
      <c r="AV36" s="12">
        <v>221.31</v>
      </c>
      <c r="AW36" s="12">
        <v>431.31</v>
      </c>
      <c r="AX36" s="12">
        <v>322.06</v>
      </c>
      <c r="AY36" s="13"/>
      <c r="AZ36" s="14">
        <f t="shared" ref="AZ36:AZ55" si="14">SUM(AT4:AY4,AT36:AY36)</f>
        <v>3973.84</v>
      </c>
      <c r="BA36" s="40"/>
      <c r="BB36" s="40"/>
      <c r="BC36" s="96"/>
      <c r="BD36" s="96"/>
      <c r="BE36" s="40"/>
      <c r="BF36" s="96"/>
      <c r="BG36" s="96"/>
      <c r="BH36" s="40"/>
      <c r="BI36" s="96"/>
      <c r="BJ36" s="96"/>
    </row>
    <row r="37" spans="13:62" ht="16.5" customHeight="1" x14ac:dyDescent="0.25">
      <c r="M37" s="72" t="s">
        <v>103</v>
      </c>
      <c r="N37" s="74"/>
      <c r="O37" s="74">
        <v>1</v>
      </c>
      <c r="P37" s="74"/>
      <c r="Q37" s="74"/>
      <c r="R37" s="74"/>
      <c r="S37" s="74"/>
      <c r="T37" s="74"/>
      <c r="U37" s="74"/>
      <c r="V37" s="74"/>
      <c r="W37" s="74"/>
      <c r="X37" s="74"/>
      <c r="Y37" s="1"/>
      <c r="Z37" s="2">
        <f t="shared" si="12"/>
        <v>1</v>
      </c>
      <c r="AI37" s="328"/>
      <c r="AJ37" s="99" t="s">
        <v>38</v>
      </c>
      <c r="AK37" s="139"/>
      <c r="AL37" s="139"/>
      <c r="AM37" s="12"/>
      <c r="AN37" s="12"/>
      <c r="AO37" s="12"/>
      <c r="AP37" s="13">
        <v>83040.61</v>
      </c>
      <c r="AQ37" s="14">
        <f t="shared" si="13"/>
        <v>2107373.06</v>
      </c>
      <c r="AR37" s="305"/>
      <c r="AS37" s="99" t="s">
        <v>38</v>
      </c>
      <c r="AT37" s="12"/>
      <c r="AU37" s="12"/>
      <c r="AV37" s="12"/>
      <c r="AW37" s="12"/>
      <c r="AX37" s="12"/>
      <c r="AY37" s="13">
        <v>53.54</v>
      </c>
      <c r="AZ37" s="14">
        <f t="shared" si="14"/>
        <v>4254.4800000000005</v>
      </c>
      <c r="BA37" s="40"/>
      <c r="BB37" s="40"/>
      <c r="BC37" s="96"/>
      <c r="BD37" s="96"/>
      <c r="BE37" s="40"/>
      <c r="BF37" s="96"/>
      <c r="BG37" s="96"/>
      <c r="BH37" s="40"/>
      <c r="BI37" s="96"/>
      <c r="BJ37" s="96"/>
    </row>
    <row r="38" spans="13:62" ht="16.5" customHeight="1" x14ac:dyDescent="0.25">
      <c r="M38" s="72" t="s">
        <v>105</v>
      </c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1"/>
      <c r="Z38" s="2">
        <f t="shared" si="12"/>
        <v>0</v>
      </c>
      <c r="AI38" s="328"/>
      <c r="AJ38" s="100" t="s">
        <v>41</v>
      </c>
      <c r="AK38" s="273"/>
      <c r="AL38" s="273"/>
      <c r="AM38" s="101"/>
      <c r="AN38" s="101"/>
      <c r="AO38" s="101"/>
      <c r="AP38" s="114"/>
      <c r="AQ38" s="21">
        <f t="shared" si="13"/>
        <v>0</v>
      </c>
      <c r="AR38" s="306"/>
      <c r="AS38" s="100" t="s">
        <v>41</v>
      </c>
      <c r="AT38" s="101"/>
      <c r="AU38" s="101"/>
      <c r="AV38" s="101"/>
      <c r="AW38" s="101"/>
      <c r="AX38" s="101"/>
      <c r="AY38" s="114"/>
      <c r="AZ38" s="21">
        <f t="shared" si="14"/>
        <v>0</v>
      </c>
      <c r="BA38" s="40"/>
      <c r="BB38" s="40"/>
      <c r="BC38" s="96"/>
      <c r="BD38" s="96"/>
      <c r="BE38" s="40"/>
      <c r="BF38" s="96"/>
      <c r="BG38" s="96"/>
      <c r="BH38" s="40"/>
      <c r="BI38" s="96"/>
      <c r="BJ38" s="96"/>
    </row>
    <row r="39" spans="13:62" ht="16.5" customHeight="1" x14ac:dyDescent="0.25">
      <c r="M39" s="98" t="s">
        <v>109</v>
      </c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6"/>
      <c r="Z39" s="80">
        <f t="shared" si="12"/>
        <v>0</v>
      </c>
      <c r="AI39" s="312" t="s">
        <v>42</v>
      </c>
      <c r="AJ39" s="313"/>
      <c r="AK39" s="274">
        <f t="shared" ref="AK39:AP39" si="15">SUM(AK36:AK38)</f>
        <v>1485203.49</v>
      </c>
      <c r="AL39" s="274">
        <f t="shared" si="15"/>
        <v>615000</v>
      </c>
      <c r="AM39" s="43">
        <f t="shared" si="15"/>
        <v>1352265.16</v>
      </c>
      <c r="AN39" s="43">
        <f t="shared" si="15"/>
        <v>2708943.79</v>
      </c>
      <c r="AO39" s="43">
        <f t="shared" si="15"/>
        <v>2232018.39</v>
      </c>
      <c r="AP39" s="111">
        <f t="shared" si="15"/>
        <v>83040.61</v>
      </c>
      <c r="AQ39" s="71">
        <f t="shared" si="13"/>
        <v>21963411.880000003</v>
      </c>
      <c r="AR39" s="312" t="s">
        <v>42</v>
      </c>
      <c r="AS39" s="313"/>
      <c r="AT39" s="43">
        <f t="shared" ref="AT39:AY39" si="16">SUM(AT36:AT38)</f>
        <v>246.04</v>
      </c>
      <c r="AU39" s="43">
        <f t="shared" si="16"/>
        <v>207.05</v>
      </c>
      <c r="AV39" s="43">
        <f t="shared" si="16"/>
        <v>221.31</v>
      </c>
      <c r="AW39" s="43">
        <f t="shared" si="16"/>
        <v>431.31</v>
      </c>
      <c r="AX39" s="43">
        <f t="shared" si="16"/>
        <v>322.06</v>
      </c>
      <c r="AY39" s="44">
        <f t="shared" si="16"/>
        <v>53.54</v>
      </c>
      <c r="AZ39" s="71">
        <f t="shared" si="14"/>
        <v>8228.3200000000015</v>
      </c>
    </row>
    <row r="40" spans="13:62" ht="16.5" customHeight="1" x14ac:dyDescent="0.25">
      <c r="M40" s="34" t="s">
        <v>17</v>
      </c>
      <c r="N40" s="34">
        <f t="shared" ref="N40:Y40" si="17">SUM(N35:N39)</f>
        <v>22</v>
      </c>
      <c r="O40" s="34">
        <f t="shared" si="17"/>
        <v>26</v>
      </c>
      <c r="P40" s="34">
        <f t="shared" si="17"/>
        <v>25</v>
      </c>
      <c r="Q40" s="34">
        <f t="shared" si="17"/>
        <v>35</v>
      </c>
      <c r="R40" s="34">
        <f t="shared" si="17"/>
        <v>31</v>
      </c>
      <c r="S40" s="34">
        <f t="shared" si="17"/>
        <v>20</v>
      </c>
      <c r="T40" s="34">
        <f t="shared" si="17"/>
        <v>22</v>
      </c>
      <c r="U40" s="34">
        <f t="shared" si="17"/>
        <v>15</v>
      </c>
      <c r="V40" s="34">
        <f t="shared" si="17"/>
        <v>37</v>
      </c>
      <c r="W40" s="34">
        <f t="shared" si="17"/>
        <v>23</v>
      </c>
      <c r="X40" s="34">
        <f t="shared" si="17"/>
        <v>30</v>
      </c>
      <c r="Y40" s="76">
        <f t="shared" si="17"/>
        <v>17</v>
      </c>
      <c r="Z40" s="37">
        <f>SUM(N40:Y40)</f>
        <v>303</v>
      </c>
      <c r="AI40" s="74" t="s">
        <v>46</v>
      </c>
      <c r="AJ40" s="97" t="s">
        <v>47</v>
      </c>
      <c r="AK40" s="139"/>
      <c r="AL40" s="139"/>
      <c r="AM40" s="12"/>
      <c r="AN40" s="12"/>
      <c r="AO40" s="12"/>
      <c r="AP40" s="13"/>
      <c r="AQ40" s="27">
        <f t="shared" si="13"/>
        <v>0</v>
      </c>
      <c r="AR40" s="74" t="s">
        <v>120</v>
      </c>
      <c r="AS40" s="99" t="s">
        <v>47</v>
      </c>
      <c r="AT40" s="12"/>
      <c r="AU40" s="12"/>
      <c r="AV40" s="12"/>
      <c r="AW40" s="12"/>
      <c r="AX40" s="12"/>
      <c r="AY40" s="13"/>
      <c r="AZ40" s="27">
        <f t="shared" si="14"/>
        <v>0</v>
      </c>
      <c r="BA40" s="301" t="s">
        <v>232</v>
      </c>
      <c r="BB40" s="301"/>
      <c r="BC40" s="301"/>
      <c r="BD40" s="301"/>
      <c r="BE40" s="301"/>
      <c r="BF40" s="301"/>
      <c r="BG40" s="301"/>
      <c r="BH40" s="301"/>
      <c r="BI40" s="301"/>
      <c r="BJ40" s="301"/>
    </row>
    <row r="41" spans="13:62" ht="16.5" customHeight="1" x14ac:dyDescent="0.25">
      <c r="AI41" s="305" t="s">
        <v>51</v>
      </c>
      <c r="AJ41" s="99" t="s">
        <v>52</v>
      </c>
      <c r="AK41" s="139"/>
      <c r="AL41" s="139"/>
      <c r="AM41" s="12"/>
      <c r="AN41" s="12"/>
      <c r="AO41" s="12"/>
      <c r="AP41" s="13"/>
      <c r="AQ41" s="14">
        <f t="shared" si="13"/>
        <v>299800</v>
      </c>
      <c r="AR41" s="305" t="s">
        <v>51</v>
      </c>
      <c r="AS41" s="99" t="s">
        <v>52</v>
      </c>
      <c r="AT41" s="12"/>
      <c r="AU41" s="12"/>
      <c r="AV41" s="12"/>
      <c r="AW41" s="12"/>
      <c r="AX41" s="12"/>
      <c r="AY41" s="13"/>
      <c r="AZ41" s="14">
        <f t="shared" si="14"/>
        <v>790</v>
      </c>
      <c r="BA41" s="301" t="s">
        <v>19</v>
      </c>
      <c r="BB41" s="302" t="s">
        <v>20</v>
      </c>
      <c r="BC41" s="303"/>
      <c r="BD41" s="303"/>
      <c r="BE41" s="303" t="s">
        <v>21</v>
      </c>
      <c r="BF41" s="303"/>
      <c r="BG41" s="303"/>
      <c r="BH41" s="303" t="s">
        <v>22</v>
      </c>
      <c r="BI41" s="303"/>
      <c r="BJ41" s="304"/>
    </row>
    <row r="42" spans="13:62" ht="16.5" customHeight="1" x14ac:dyDescent="0.25">
      <c r="AI42" s="305"/>
      <c r="AJ42" s="99" t="s">
        <v>55</v>
      </c>
      <c r="AK42" s="139">
        <v>853381.71</v>
      </c>
      <c r="AL42" s="139">
        <v>1513.58</v>
      </c>
      <c r="AM42" s="12">
        <v>1513.58</v>
      </c>
      <c r="AN42" s="12">
        <v>1513.58</v>
      </c>
      <c r="AO42" s="12">
        <v>1513.58</v>
      </c>
      <c r="AP42" s="13">
        <v>1513.58</v>
      </c>
      <c r="AQ42" s="14">
        <f t="shared" si="13"/>
        <v>8396877.8800000008</v>
      </c>
      <c r="AR42" s="305"/>
      <c r="AS42" s="99" t="s">
        <v>55</v>
      </c>
      <c r="AT42" s="12">
        <v>155.35</v>
      </c>
      <c r="AU42" s="12"/>
      <c r="AV42" s="12"/>
      <c r="AW42" s="12"/>
      <c r="AX42" s="12"/>
      <c r="AY42" s="13"/>
      <c r="AZ42" s="14">
        <f t="shared" si="14"/>
        <v>3742.9599999999996</v>
      </c>
      <c r="BA42" s="301"/>
      <c r="BB42" s="77" t="s">
        <v>27</v>
      </c>
      <c r="BC42" s="77" t="s">
        <v>28</v>
      </c>
      <c r="BD42" s="86" t="s">
        <v>155</v>
      </c>
      <c r="BE42" s="87" t="s">
        <v>27</v>
      </c>
      <c r="BF42" s="77" t="s">
        <v>28</v>
      </c>
      <c r="BG42" s="86" t="s">
        <v>155</v>
      </c>
      <c r="BH42" s="87" t="s">
        <v>27</v>
      </c>
      <c r="BI42" s="77" t="s">
        <v>28</v>
      </c>
      <c r="BJ42" s="77" t="s">
        <v>155</v>
      </c>
    </row>
    <row r="43" spans="13:62" ht="16.5" customHeight="1" x14ac:dyDescent="0.25">
      <c r="M43" s="321" t="s">
        <v>197</v>
      </c>
      <c r="N43" s="322"/>
      <c r="O43" s="322"/>
      <c r="P43" s="322"/>
      <c r="Q43" s="322"/>
      <c r="R43" s="322"/>
      <c r="S43" s="322"/>
      <c r="T43" s="322"/>
      <c r="U43" s="322"/>
      <c r="V43" s="322"/>
      <c r="W43" s="322"/>
      <c r="X43" s="322"/>
      <c r="Y43" s="322"/>
      <c r="Z43" s="323"/>
      <c r="AI43" s="305" t="s">
        <v>58</v>
      </c>
      <c r="AJ43" s="99" t="s">
        <v>59</v>
      </c>
      <c r="AK43" s="139"/>
      <c r="AL43" s="139"/>
      <c r="AM43" s="12"/>
      <c r="AN43" s="12"/>
      <c r="AO43" s="12"/>
      <c r="AP43" s="13"/>
      <c r="AQ43" s="14">
        <f t="shared" si="13"/>
        <v>0</v>
      </c>
      <c r="AR43" s="305" t="s">
        <v>58</v>
      </c>
      <c r="AS43" s="99" t="s">
        <v>59</v>
      </c>
      <c r="AT43" s="12"/>
      <c r="AU43" s="12"/>
      <c r="AV43" s="12"/>
      <c r="AW43" s="12"/>
      <c r="AX43" s="12"/>
      <c r="AY43" s="13"/>
      <c r="AZ43" s="14">
        <f t="shared" si="14"/>
        <v>0</v>
      </c>
      <c r="BA43" s="74" t="s">
        <v>25</v>
      </c>
      <c r="BB43" s="74">
        <v>11</v>
      </c>
      <c r="BC43" s="12">
        <v>3651584.39</v>
      </c>
      <c r="BD43" s="106">
        <v>575.73</v>
      </c>
      <c r="BE43" s="107"/>
      <c r="BF43" s="12"/>
      <c r="BG43" s="106"/>
      <c r="BH43" s="107"/>
      <c r="BI43" s="12"/>
      <c r="BJ43" s="12"/>
    </row>
    <row r="44" spans="13:62" ht="16.5" customHeight="1" x14ac:dyDescent="0.25">
      <c r="M44" s="74" t="s">
        <v>115</v>
      </c>
      <c r="N44" s="74" t="s">
        <v>5</v>
      </c>
      <c r="O44" s="74" t="s">
        <v>6</v>
      </c>
      <c r="P44" s="74" t="s">
        <v>7</v>
      </c>
      <c r="Q44" s="74" t="s">
        <v>8</v>
      </c>
      <c r="R44" s="74" t="s">
        <v>9</v>
      </c>
      <c r="S44" s="74" t="s">
        <v>10</v>
      </c>
      <c r="T44" s="74" t="s">
        <v>11</v>
      </c>
      <c r="U44" s="74" t="s">
        <v>12</v>
      </c>
      <c r="V44" s="74" t="s">
        <v>13</v>
      </c>
      <c r="W44" s="74" t="s">
        <v>14</v>
      </c>
      <c r="X44" s="74" t="s">
        <v>15</v>
      </c>
      <c r="Y44" s="1" t="s">
        <v>16</v>
      </c>
      <c r="Z44" s="2" t="s">
        <v>17</v>
      </c>
      <c r="AI44" s="305"/>
      <c r="AJ44" s="99" t="s">
        <v>63</v>
      </c>
      <c r="AK44" s="139"/>
      <c r="AL44" s="139"/>
      <c r="AM44" s="12"/>
      <c r="AN44" s="12"/>
      <c r="AO44" s="12">
        <v>60289.43</v>
      </c>
      <c r="AP44" s="13"/>
      <c r="AQ44" s="14">
        <f t="shared" si="13"/>
        <v>125079.79000000001</v>
      </c>
      <c r="AR44" s="305"/>
      <c r="AS44" s="99" t="s">
        <v>63</v>
      </c>
      <c r="AT44" s="12"/>
      <c r="AU44" s="12"/>
      <c r="AV44" s="12"/>
      <c r="AW44" s="12"/>
      <c r="AX44" s="12">
        <v>41.7</v>
      </c>
      <c r="AY44" s="13"/>
      <c r="AZ44" s="14">
        <f t="shared" si="14"/>
        <v>83.800000000000011</v>
      </c>
      <c r="BA44" s="74" t="s">
        <v>33</v>
      </c>
      <c r="BB44" s="74">
        <v>2</v>
      </c>
      <c r="BC44" s="12">
        <v>453017.17</v>
      </c>
      <c r="BD44" s="106">
        <v>93.92</v>
      </c>
      <c r="BE44" s="107"/>
      <c r="BF44" s="41"/>
      <c r="BG44" s="115"/>
      <c r="BH44" s="107"/>
      <c r="BI44" s="12"/>
      <c r="BJ44" s="12"/>
    </row>
    <row r="45" spans="13:62" ht="16.5" customHeight="1" x14ac:dyDescent="0.25">
      <c r="M45" s="72" t="s">
        <v>116</v>
      </c>
      <c r="N45" s="74">
        <v>12</v>
      </c>
      <c r="O45" s="74">
        <v>11</v>
      </c>
      <c r="P45" s="74">
        <v>20</v>
      </c>
      <c r="Q45" s="74">
        <v>23</v>
      </c>
      <c r="R45" s="74">
        <v>14</v>
      </c>
      <c r="S45" s="74">
        <v>7</v>
      </c>
      <c r="T45" s="74">
        <v>10</v>
      </c>
      <c r="U45" s="74">
        <v>9</v>
      </c>
      <c r="V45" s="137">
        <v>21</v>
      </c>
      <c r="W45" s="137">
        <v>9</v>
      </c>
      <c r="X45" s="137">
        <v>17</v>
      </c>
      <c r="Y45" s="264">
        <v>13</v>
      </c>
      <c r="Z45" s="2">
        <f>SUM(N45:Y45)</f>
        <v>166</v>
      </c>
      <c r="AI45" s="305"/>
      <c r="AJ45" s="99" t="s">
        <v>66</v>
      </c>
      <c r="AK45" s="139"/>
      <c r="AL45" s="139"/>
      <c r="AM45" s="12"/>
      <c r="AN45" s="12"/>
      <c r="AO45" s="12"/>
      <c r="AP45" s="13"/>
      <c r="AQ45" s="14">
        <f t="shared" si="13"/>
        <v>0</v>
      </c>
      <c r="AR45" s="305"/>
      <c r="AS45" s="99" t="s">
        <v>66</v>
      </c>
      <c r="AT45" s="12"/>
      <c r="AU45" s="12"/>
      <c r="AV45" s="12"/>
      <c r="AW45" s="12"/>
      <c r="AX45" s="12"/>
      <c r="AY45" s="13"/>
      <c r="AZ45" s="14">
        <f t="shared" si="14"/>
        <v>0</v>
      </c>
      <c r="BA45" s="74" t="s">
        <v>37</v>
      </c>
      <c r="BB45" s="74"/>
      <c r="BC45" s="12"/>
      <c r="BD45" s="106"/>
      <c r="BE45" s="107"/>
      <c r="BF45" s="12"/>
      <c r="BG45" s="106"/>
      <c r="BH45" s="107"/>
      <c r="BI45" s="12"/>
      <c r="BJ45" s="12"/>
    </row>
    <row r="46" spans="13:62" ht="16.5" customHeight="1" x14ac:dyDescent="0.25">
      <c r="M46" s="72" t="s">
        <v>117</v>
      </c>
      <c r="N46" s="74">
        <v>7</v>
      </c>
      <c r="O46" s="74">
        <v>9</v>
      </c>
      <c r="P46" s="74">
        <v>3</v>
      </c>
      <c r="Q46" s="74">
        <v>8</v>
      </c>
      <c r="R46" s="74">
        <v>9</v>
      </c>
      <c r="S46" s="74">
        <v>9</v>
      </c>
      <c r="T46" s="74">
        <v>6</v>
      </c>
      <c r="U46" s="74">
        <v>4</v>
      </c>
      <c r="V46" s="137">
        <v>12</v>
      </c>
      <c r="W46" s="137">
        <v>11</v>
      </c>
      <c r="X46" s="137">
        <v>10</v>
      </c>
      <c r="Y46" s="264">
        <v>3</v>
      </c>
      <c r="Z46" s="2">
        <f t="shared" ref="Z46:Z47" si="18">SUM(N46:Y46)</f>
        <v>91</v>
      </c>
      <c r="AI46" s="305"/>
      <c r="AJ46" s="99" t="s">
        <v>69</v>
      </c>
      <c r="AK46" s="139"/>
      <c r="AL46" s="139"/>
      <c r="AM46" s="12"/>
      <c r="AN46" s="12"/>
      <c r="AO46" s="12"/>
      <c r="AP46" s="13"/>
      <c r="AQ46" s="14">
        <f t="shared" si="13"/>
        <v>0</v>
      </c>
      <c r="AR46" s="305"/>
      <c r="AS46" s="99" t="s">
        <v>69</v>
      </c>
      <c r="AT46" s="12"/>
      <c r="AU46" s="12"/>
      <c r="AV46" s="12"/>
      <c r="AW46" s="12"/>
      <c r="AX46" s="12"/>
      <c r="AY46" s="13"/>
      <c r="AZ46" s="14">
        <f t="shared" si="14"/>
        <v>0</v>
      </c>
      <c r="BA46" s="74" t="s">
        <v>40</v>
      </c>
      <c r="BB46" s="74"/>
      <c r="BC46" s="12"/>
      <c r="BD46" s="106"/>
      <c r="BE46" s="107"/>
      <c r="BF46" s="12"/>
      <c r="BG46" s="106"/>
      <c r="BH46" s="107"/>
      <c r="BI46" s="12"/>
      <c r="BJ46" s="12"/>
    </row>
    <row r="47" spans="13:62" ht="16.5" customHeight="1" x14ac:dyDescent="0.25">
      <c r="M47" s="98" t="s">
        <v>119</v>
      </c>
      <c r="N47" s="35">
        <v>3</v>
      </c>
      <c r="O47" s="35">
        <v>6</v>
      </c>
      <c r="P47" s="35">
        <v>2</v>
      </c>
      <c r="Q47" s="35">
        <v>4</v>
      </c>
      <c r="R47" s="35">
        <v>8</v>
      </c>
      <c r="S47" s="35">
        <v>4</v>
      </c>
      <c r="T47" s="35">
        <v>6</v>
      </c>
      <c r="U47" s="35">
        <v>2</v>
      </c>
      <c r="V47" s="162">
        <v>4</v>
      </c>
      <c r="W47" s="162">
        <v>3</v>
      </c>
      <c r="X47" s="162">
        <v>3</v>
      </c>
      <c r="Y47" s="266">
        <v>1</v>
      </c>
      <c r="Z47" s="92">
        <f t="shared" si="18"/>
        <v>46</v>
      </c>
      <c r="AI47" s="74" t="s">
        <v>72</v>
      </c>
      <c r="AJ47" s="99" t="s">
        <v>73</v>
      </c>
      <c r="AK47" s="139">
        <v>178000</v>
      </c>
      <c r="AL47" s="139">
        <v>169596.4</v>
      </c>
      <c r="AM47" s="12">
        <v>848000</v>
      </c>
      <c r="AN47" s="12">
        <v>50000</v>
      </c>
      <c r="AO47" s="12">
        <v>219548.16</v>
      </c>
      <c r="AP47" s="13"/>
      <c r="AQ47" s="14">
        <f t="shared" si="13"/>
        <v>3343113.8200000003</v>
      </c>
      <c r="AR47" s="74" t="s">
        <v>72</v>
      </c>
      <c r="AS47" s="99" t="s">
        <v>73</v>
      </c>
      <c r="AT47" s="12">
        <v>4450</v>
      </c>
      <c r="AU47" s="12">
        <v>1128</v>
      </c>
      <c r="AV47" s="12">
        <v>2270</v>
      </c>
      <c r="AW47" s="12">
        <v>590</v>
      </c>
      <c r="AX47" s="12">
        <v>878</v>
      </c>
      <c r="AY47" s="13"/>
      <c r="AZ47" s="14">
        <f t="shared" si="14"/>
        <v>16337</v>
      </c>
      <c r="BA47" s="74" t="s">
        <v>43</v>
      </c>
      <c r="BB47" s="74"/>
      <c r="BC47" s="12"/>
      <c r="BD47" s="106"/>
      <c r="BE47" s="107"/>
      <c r="BF47" s="12"/>
      <c r="BG47" s="106"/>
      <c r="BH47" s="107"/>
      <c r="BI47" s="12"/>
      <c r="BJ47" s="12"/>
    </row>
    <row r="48" spans="13:62" ht="16.5" customHeight="1" x14ac:dyDescent="0.25">
      <c r="M48" s="34" t="s">
        <v>17</v>
      </c>
      <c r="N48" s="34">
        <f>SUM(N45:N47)</f>
        <v>22</v>
      </c>
      <c r="O48" s="34">
        <f t="shared" ref="O48:Y48" si="19">SUM(O45:O47)</f>
        <v>26</v>
      </c>
      <c r="P48" s="34">
        <f t="shared" si="19"/>
        <v>25</v>
      </c>
      <c r="Q48" s="34">
        <f t="shared" si="19"/>
        <v>35</v>
      </c>
      <c r="R48" s="34">
        <f t="shared" si="19"/>
        <v>31</v>
      </c>
      <c r="S48" s="34">
        <f t="shared" si="19"/>
        <v>20</v>
      </c>
      <c r="T48" s="34">
        <f t="shared" si="19"/>
        <v>22</v>
      </c>
      <c r="U48" s="34">
        <f t="shared" si="19"/>
        <v>15</v>
      </c>
      <c r="V48" s="265">
        <f t="shared" si="19"/>
        <v>37</v>
      </c>
      <c r="W48" s="265">
        <f t="shared" si="19"/>
        <v>23</v>
      </c>
      <c r="X48" s="265">
        <f t="shared" si="19"/>
        <v>30</v>
      </c>
      <c r="Y48" s="267">
        <f t="shared" si="19"/>
        <v>17</v>
      </c>
      <c r="Z48" s="37">
        <f>SUM(N48:Y48)</f>
        <v>303</v>
      </c>
      <c r="AI48" s="74" t="s">
        <v>76</v>
      </c>
      <c r="AJ48" s="99" t="s">
        <v>77</v>
      </c>
      <c r="AK48" s="139">
        <v>66596.28</v>
      </c>
      <c r="AL48" s="139">
        <v>92400.6</v>
      </c>
      <c r="AM48" s="12">
        <v>242200</v>
      </c>
      <c r="AN48" s="12">
        <v>227420</v>
      </c>
      <c r="AO48" s="12">
        <v>172106.13</v>
      </c>
      <c r="AP48" s="13">
        <v>81300</v>
      </c>
      <c r="AQ48" s="14">
        <f t="shared" si="13"/>
        <v>3441556.01</v>
      </c>
      <c r="AR48" s="74" t="s">
        <v>76</v>
      </c>
      <c r="AS48" s="99" t="s">
        <v>77</v>
      </c>
      <c r="AT48" s="12">
        <v>19655.830000000002</v>
      </c>
      <c r="AU48" s="12">
        <v>19092</v>
      </c>
      <c r="AV48" s="12">
        <v>54935</v>
      </c>
      <c r="AW48" s="12">
        <v>62517</v>
      </c>
      <c r="AX48" s="12">
        <v>40733</v>
      </c>
      <c r="AY48" s="13">
        <v>38282</v>
      </c>
      <c r="AZ48" s="14">
        <f t="shared" si="14"/>
        <v>441837.43</v>
      </c>
      <c r="BA48" s="74" t="s">
        <v>45</v>
      </c>
      <c r="BB48" s="74"/>
      <c r="BC48" s="12"/>
      <c r="BD48" s="106"/>
      <c r="BE48" s="107"/>
      <c r="BF48" s="12"/>
      <c r="BG48" s="106"/>
      <c r="BH48" s="107"/>
      <c r="BI48" s="12"/>
      <c r="BJ48" s="12"/>
    </row>
    <row r="49" spans="13:62" ht="16.5" customHeight="1" x14ac:dyDescent="0.25"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I49" s="74" t="s">
        <v>79</v>
      </c>
      <c r="AJ49" s="99" t="s">
        <v>80</v>
      </c>
      <c r="AK49" s="139"/>
      <c r="AL49" s="139"/>
      <c r="AM49" s="12">
        <v>4990</v>
      </c>
      <c r="AN49" s="12"/>
      <c r="AO49" s="12"/>
      <c r="AP49" s="13"/>
      <c r="AQ49" s="14">
        <f t="shared" si="13"/>
        <v>6090</v>
      </c>
      <c r="AR49" s="74" t="s">
        <v>79</v>
      </c>
      <c r="AS49" s="99" t="s">
        <v>80</v>
      </c>
      <c r="AT49" s="12"/>
      <c r="AU49" s="12"/>
      <c r="AV49" s="12">
        <v>303</v>
      </c>
      <c r="AW49" s="12"/>
      <c r="AX49" s="12"/>
      <c r="AY49" s="13"/>
      <c r="AZ49" s="14">
        <f t="shared" si="14"/>
        <v>986</v>
      </c>
      <c r="BA49" s="74" t="s">
        <v>50</v>
      </c>
      <c r="BB49" s="74">
        <v>2</v>
      </c>
      <c r="BC49" s="12">
        <v>1047429.54</v>
      </c>
      <c r="BD49" s="106">
        <v>168.73</v>
      </c>
      <c r="BE49" s="107">
        <v>1</v>
      </c>
      <c r="BF49" s="12">
        <v>300000</v>
      </c>
      <c r="BG49" s="106">
        <v>146.63999999999999</v>
      </c>
      <c r="BH49" s="107"/>
      <c r="BI49" s="12"/>
      <c r="BJ49" s="12"/>
    </row>
    <row r="50" spans="13:62" ht="16.5" customHeight="1" x14ac:dyDescent="0.25">
      <c r="AI50" s="74" t="s">
        <v>82</v>
      </c>
      <c r="AJ50" s="99" t="s">
        <v>83</v>
      </c>
      <c r="AK50" s="139"/>
      <c r="AL50" s="139"/>
      <c r="AM50" s="12"/>
      <c r="AN50" s="12"/>
      <c r="AO50" s="12"/>
      <c r="AP50" s="13"/>
      <c r="AQ50" s="14">
        <f t="shared" si="13"/>
        <v>0</v>
      </c>
      <c r="AR50" s="74" t="s">
        <v>82</v>
      </c>
      <c r="AS50" s="99" t="s">
        <v>83</v>
      </c>
      <c r="AT50" s="12"/>
      <c r="AU50" s="12"/>
      <c r="AV50" s="12"/>
      <c r="AW50" s="12"/>
      <c r="AX50" s="12"/>
      <c r="AY50" s="13"/>
      <c r="AZ50" s="14">
        <f t="shared" si="14"/>
        <v>0</v>
      </c>
      <c r="BA50" s="74" t="s">
        <v>54</v>
      </c>
      <c r="BB50" s="74"/>
      <c r="BC50" s="12"/>
      <c r="BD50" s="106"/>
      <c r="BE50" s="107">
        <v>2</v>
      </c>
      <c r="BF50" s="116">
        <v>1222237.1299999999</v>
      </c>
      <c r="BG50" s="117">
        <v>2548</v>
      </c>
      <c r="BH50" s="107"/>
      <c r="BI50" s="12"/>
      <c r="BJ50" s="12"/>
    </row>
    <row r="51" spans="13:62" ht="16.5" customHeight="1" x14ac:dyDescent="0.25">
      <c r="AI51" s="74" t="s">
        <v>85</v>
      </c>
      <c r="AJ51" s="99" t="s">
        <v>86</v>
      </c>
      <c r="AK51" s="139">
        <v>2265445.75</v>
      </c>
      <c r="AL51" s="139">
        <v>1580719.8</v>
      </c>
      <c r="AM51" s="12">
        <v>2052018.7</v>
      </c>
      <c r="AN51" s="12">
        <v>1201781.53</v>
      </c>
      <c r="AO51" s="12">
        <v>331483.96000000002</v>
      </c>
      <c r="AP51" s="13">
        <v>602552.5</v>
      </c>
      <c r="AQ51" s="14">
        <f t="shared" si="13"/>
        <v>12944880.77</v>
      </c>
      <c r="AR51" s="74" t="s">
        <v>85</v>
      </c>
      <c r="AS51" s="99" t="s">
        <v>86</v>
      </c>
      <c r="AT51" s="12">
        <v>1728.82</v>
      </c>
      <c r="AU51" s="12">
        <v>1164.49</v>
      </c>
      <c r="AV51" s="12">
        <v>9089.2099999999991</v>
      </c>
      <c r="AW51" s="12">
        <v>9095</v>
      </c>
      <c r="AX51" s="12">
        <v>3379</v>
      </c>
      <c r="AY51" s="13">
        <v>3957</v>
      </c>
      <c r="AZ51" s="14">
        <f t="shared" si="14"/>
        <v>38060.61</v>
      </c>
      <c r="BA51" s="74" t="s">
        <v>57</v>
      </c>
      <c r="BB51" s="74">
        <v>2</v>
      </c>
      <c r="BC51" s="12">
        <v>1015610.23</v>
      </c>
      <c r="BD51" s="106">
        <v>254.95</v>
      </c>
      <c r="BE51" s="107">
        <v>2</v>
      </c>
      <c r="BF51" s="12">
        <v>450000</v>
      </c>
      <c r="BG51" s="106">
        <v>299.3</v>
      </c>
      <c r="BH51" s="107"/>
      <c r="BI51" s="12"/>
      <c r="BJ51" s="12"/>
    </row>
    <row r="52" spans="13:62" ht="16.5" customHeight="1" x14ac:dyDescent="0.25">
      <c r="AI52" s="305" t="s">
        <v>88</v>
      </c>
      <c r="AJ52" s="99" t="s">
        <v>89</v>
      </c>
      <c r="AK52" s="139"/>
      <c r="AL52" s="139"/>
      <c r="AM52" s="12"/>
      <c r="AN52" s="12">
        <v>240000</v>
      </c>
      <c r="AO52" s="12"/>
      <c r="AP52" s="13">
        <v>303987.14</v>
      </c>
      <c r="AQ52" s="14">
        <f t="shared" si="13"/>
        <v>543987.14</v>
      </c>
      <c r="AR52" s="305" t="s">
        <v>88</v>
      </c>
      <c r="AS52" s="99" t="s">
        <v>89</v>
      </c>
      <c r="AT52" s="12"/>
      <c r="AU52" s="12"/>
      <c r="AV52" s="12"/>
      <c r="AW52" s="12">
        <v>1642</v>
      </c>
      <c r="AX52" s="12"/>
      <c r="AY52" s="13">
        <v>47</v>
      </c>
      <c r="AZ52" s="14">
        <f t="shared" si="14"/>
        <v>1689</v>
      </c>
      <c r="BA52" s="74" t="s">
        <v>62</v>
      </c>
      <c r="BB52" s="74"/>
      <c r="BC52" s="12"/>
      <c r="BD52" s="106"/>
      <c r="BE52" s="107"/>
      <c r="BF52" s="12"/>
      <c r="BG52" s="106"/>
      <c r="BH52" s="107"/>
      <c r="BI52" s="12"/>
      <c r="BJ52" s="12"/>
    </row>
    <row r="53" spans="13:62" ht="16.5" customHeight="1" x14ac:dyDescent="0.25">
      <c r="AI53" s="305"/>
      <c r="AJ53" s="99" t="s">
        <v>91</v>
      </c>
      <c r="AK53" s="139"/>
      <c r="AL53" s="139"/>
      <c r="AM53" s="12"/>
      <c r="AN53" s="12"/>
      <c r="AO53" s="12"/>
      <c r="AP53" s="13"/>
      <c r="AQ53" s="14">
        <f t="shared" si="13"/>
        <v>3830.94</v>
      </c>
      <c r="AR53" s="305"/>
      <c r="AS53" s="99" t="s">
        <v>91</v>
      </c>
      <c r="AT53" s="12"/>
      <c r="AU53" s="12"/>
      <c r="AV53" s="12"/>
      <c r="AW53" s="12"/>
      <c r="AX53" s="12"/>
      <c r="AY53" s="13"/>
      <c r="AZ53" s="14">
        <f t="shared" si="14"/>
        <v>1.1000000000000001</v>
      </c>
      <c r="BA53" s="74" t="s">
        <v>65</v>
      </c>
      <c r="BB53" s="74"/>
      <c r="BC53" s="12"/>
      <c r="BD53" s="106"/>
      <c r="BE53" s="107">
        <v>1</v>
      </c>
      <c r="BF53" s="12">
        <v>52095.32</v>
      </c>
      <c r="BG53" s="106">
        <v>1207</v>
      </c>
      <c r="BH53" s="107"/>
      <c r="BI53" s="12"/>
      <c r="BJ53" s="12"/>
    </row>
    <row r="54" spans="13:62" ht="16.5" customHeight="1" x14ac:dyDescent="0.25">
      <c r="AI54" s="306"/>
      <c r="AJ54" s="100" t="s">
        <v>95</v>
      </c>
      <c r="AK54" s="165"/>
      <c r="AL54" s="165"/>
      <c r="AM54" s="41"/>
      <c r="AN54" s="41"/>
      <c r="AO54" s="41"/>
      <c r="AP54" s="42"/>
      <c r="AQ54" s="21">
        <f t="shared" si="13"/>
        <v>0</v>
      </c>
      <c r="AR54" s="306"/>
      <c r="AS54" s="100" t="s">
        <v>95</v>
      </c>
      <c r="AT54" s="41"/>
      <c r="AU54" s="41"/>
      <c r="AV54" s="41"/>
      <c r="AW54" s="41"/>
      <c r="AX54" s="41"/>
      <c r="AY54" s="42"/>
      <c r="AZ54" s="21">
        <f t="shared" si="14"/>
        <v>0</v>
      </c>
      <c r="BA54" s="74" t="s">
        <v>68</v>
      </c>
      <c r="BB54" s="74"/>
      <c r="BC54" s="12"/>
      <c r="BD54" s="106"/>
      <c r="BE54" s="107"/>
      <c r="BF54" s="12"/>
      <c r="BG54" s="106"/>
      <c r="BH54" s="107"/>
      <c r="BI54" s="12"/>
      <c r="BJ54" s="12"/>
    </row>
    <row r="55" spans="13:62" ht="16.5" customHeight="1" x14ac:dyDescent="0.25">
      <c r="AI55" s="312" t="s">
        <v>98</v>
      </c>
      <c r="AJ55" s="313"/>
      <c r="AK55" s="43">
        <f t="shared" ref="AK55:AP55" si="20">SUM(AK36:AK38,AK40:AK54)</f>
        <v>4848627.2300000004</v>
      </c>
      <c r="AL55" s="43">
        <f t="shared" si="20"/>
        <v>2459230.38</v>
      </c>
      <c r="AM55" s="43">
        <f t="shared" si="20"/>
        <v>4500987.4400000004</v>
      </c>
      <c r="AN55" s="43">
        <f t="shared" si="20"/>
        <v>4429658.9000000004</v>
      </c>
      <c r="AO55" s="43">
        <f t="shared" si="20"/>
        <v>3016959.6500000004</v>
      </c>
      <c r="AP55" s="44">
        <f t="shared" si="20"/>
        <v>1072393.83</v>
      </c>
      <c r="AQ55" s="45">
        <f t="shared" si="13"/>
        <v>51068628.229999997</v>
      </c>
      <c r="AR55" s="312" t="s">
        <v>98</v>
      </c>
      <c r="AS55" s="313"/>
      <c r="AT55" s="43">
        <f t="shared" ref="AT55:AY55" si="21">SUM(AT36:AT38,AT40:AT54)</f>
        <v>26236.04</v>
      </c>
      <c r="AU55" s="43">
        <f t="shared" si="21"/>
        <v>21591.54</v>
      </c>
      <c r="AV55" s="43">
        <f t="shared" si="21"/>
        <v>66818.51999999999</v>
      </c>
      <c r="AW55" s="43">
        <f t="shared" si="21"/>
        <v>74275.31</v>
      </c>
      <c r="AX55" s="43">
        <f t="shared" si="21"/>
        <v>45353.760000000002</v>
      </c>
      <c r="AY55" s="44">
        <f t="shared" si="21"/>
        <v>42339.54</v>
      </c>
      <c r="AZ55" s="45">
        <f t="shared" si="14"/>
        <v>511756.22</v>
      </c>
      <c r="BA55" s="74" t="s">
        <v>71</v>
      </c>
      <c r="BB55" s="74"/>
      <c r="BC55" s="12"/>
      <c r="BD55" s="106"/>
      <c r="BE55" s="107"/>
      <c r="BF55" s="108"/>
      <c r="BG55" s="109"/>
      <c r="BH55" s="107"/>
      <c r="BI55" s="12"/>
      <c r="BJ55" s="12"/>
    </row>
    <row r="56" spans="13:62" ht="16.5" customHeight="1" x14ac:dyDescent="0.25">
      <c r="AI56" s="307" t="s">
        <v>101</v>
      </c>
      <c r="AJ56" s="309"/>
      <c r="AK56" s="307"/>
      <c r="AL56" s="308"/>
      <c r="AM56" s="308"/>
      <c r="AN56" s="308"/>
      <c r="AO56" s="308"/>
      <c r="AP56" s="308"/>
      <c r="AQ56" s="309"/>
      <c r="AR56" s="307" t="s">
        <v>101</v>
      </c>
      <c r="AS56" s="309"/>
      <c r="AT56" s="307"/>
      <c r="AU56" s="308"/>
      <c r="AV56" s="308"/>
      <c r="AW56" s="308"/>
      <c r="AX56" s="308"/>
      <c r="AY56" s="308"/>
      <c r="AZ56" s="309"/>
      <c r="BA56" s="74" t="s">
        <v>75</v>
      </c>
      <c r="BB56" s="74"/>
      <c r="BC56" s="12"/>
      <c r="BD56" s="106"/>
      <c r="BE56" s="107"/>
      <c r="BF56" s="12"/>
      <c r="BG56" s="106"/>
      <c r="BH56" s="107"/>
      <c r="BI56" s="12"/>
      <c r="BJ56" s="12"/>
    </row>
    <row r="57" spans="13:62" ht="16.5" customHeight="1" x14ac:dyDescent="0.25">
      <c r="AI57" s="307" t="s">
        <v>97</v>
      </c>
      <c r="AJ57" s="309"/>
      <c r="AK57" s="12">
        <v>4847113.6500000004</v>
      </c>
      <c r="AL57" s="12">
        <v>2457716.7999999998</v>
      </c>
      <c r="AM57" s="12">
        <v>4499473.8600000003</v>
      </c>
      <c r="AN57" s="12">
        <v>4428145.32</v>
      </c>
      <c r="AO57" s="12">
        <v>3015446.07</v>
      </c>
      <c r="AP57" s="13">
        <v>1070880.25</v>
      </c>
      <c r="AQ57" s="14">
        <f t="shared" ref="AQ57:AQ62" si="22">SUM(AK25:AP25,AK57:AP57)</f>
        <v>51052534.289999992</v>
      </c>
      <c r="AR57" s="307" t="s">
        <v>97</v>
      </c>
      <c r="AS57" s="309"/>
      <c r="AT57" s="12">
        <v>26236.04</v>
      </c>
      <c r="AU57" s="12">
        <v>21591.54</v>
      </c>
      <c r="AV57" s="12">
        <v>66818.52</v>
      </c>
      <c r="AW57" s="12">
        <v>74275.31</v>
      </c>
      <c r="AX57" s="12">
        <v>45353.760000000002</v>
      </c>
      <c r="AY57" s="13">
        <v>42339.54</v>
      </c>
      <c r="AZ57" s="14">
        <f t="shared" ref="AZ57:AZ62" si="23">SUM(AT25:AY25,AT57:AY57)</f>
        <v>511352.83</v>
      </c>
    </row>
    <row r="58" spans="13:62" ht="16.5" customHeight="1" x14ac:dyDescent="0.25">
      <c r="AI58" s="307" t="s">
        <v>106</v>
      </c>
      <c r="AJ58" s="309"/>
      <c r="AK58" s="12"/>
      <c r="AL58" s="12"/>
      <c r="AM58" s="12"/>
      <c r="AN58" s="12"/>
      <c r="AO58" s="12"/>
      <c r="AP58" s="13"/>
      <c r="AQ58" s="14">
        <f t="shared" si="22"/>
        <v>0</v>
      </c>
      <c r="AR58" s="307" t="s">
        <v>106</v>
      </c>
      <c r="AS58" s="309"/>
      <c r="AT58" s="12"/>
      <c r="AU58" s="12"/>
      <c r="AV58" s="12"/>
      <c r="AW58" s="12"/>
      <c r="AX58" s="12"/>
      <c r="AY58" s="13"/>
      <c r="AZ58" s="14">
        <f t="shared" si="23"/>
        <v>0</v>
      </c>
    </row>
    <row r="59" spans="13:62" ht="16.5" customHeight="1" x14ac:dyDescent="0.25">
      <c r="AI59" s="307" t="s">
        <v>100</v>
      </c>
      <c r="AJ59" s="309"/>
      <c r="AK59" s="101">
        <v>1513.58</v>
      </c>
      <c r="AL59" s="101">
        <v>1513.58</v>
      </c>
      <c r="AM59" s="101">
        <v>1513.58</v>
      </c>
      <c r="AN59" s="101">
        <v>1513.58</v>
      </c>
      <c r="AO59" s="101">
        <v>1513.58</v>
      </c>
      <c r="AP59" s="114">
        <v>1513.58</v>
      </c>
      <c r="AQ59" s="14">
        <f t="shared" si="22"/>
        <v>16093.94</v>
      </c>
      <c r="AR59" s="307" t="s">
        <v>100</v>
      </c>
      <c r="AS59" s="309"/>
      <c r="AT59" s="101"/>
      <c r="AU59" s="101"/>
      <c r="AV59" s="101"/>
      <c r="AW59" s="101"/>
      <c r="AX59" s="101"/>
      <c r="AY59" s="114"/>
      <c r="AZ59" s="14">
        <f t="shared" si="23"/>
        <v>403.39</v>
      </c>
    </row>
    <row r="60" spans="13:62" ht="16.5" customHeight="1" x14ac:dyDescent="0.25">
      <c r="AI60" s="307" t="s">
        <v>105</v>
      </c>
      <c r="AJ60" s="309"/>
      <c r="AK60" s="101"/>
      <c r="AL60" s="101"/>
      <c r="AM60" s="101"/>
      <c r="AN60" s="101"/>
      <c r="AO60" s="101"/>
      <c r="AP60" s="114"/>
      <c r="AQ60" s="14">
        <f t="shared" si="22"/>
        <v>0</v>
      </c>
      <c r="AR60" s="307" t="s">
        <v>105</v>
      </c>
      <c r="AS60" s="309"/>
      <c r="AT60" s="101"/>
      <c r="AU60" s="101"/>
      <c r="AV60" s="101"/>
      <c r="AW60" s="101"/>
      <c r="AX60" s="101"/>
      <c r="AY60" s="114"/>
      <c r="AZ60" s="14">
        <f t="shared" si="23"/>
        <v>0</v>
      </c>
    </row>
    <row r="61" spans="13:62" ht="16.5" customHeight="1" x14ac:dyDescent="0.25">
      <c r="AI61" s="338" t="s">
        <v>109</v>
      </c>
      <c r="AJ61" s="339"/>
      <c r="AK61" s="41"/>
      <c r="AL61" s="41"/>
      <c r="AM61" s="41"/>
      <c r="AN61" s="41"/>
      <c r="AO61" s="41"/>
      <c r="AP61" s="42"/>
      <c r="AQ61" s="110">
        <f t="shared" si="22"/>
        <v>0</v>
      </c>
      <c r="AR61" s="338" t="s">
        <v>109</v>
      </c>
      <c r="AS61" s="339"/>
      <c r="AT61" s="41"/>
      <c r="AU61" s="41"/>
      <c r="AV61" s="41"/>
      <c r="AW61" s="41"/>
      <c r="AX61" s="41"/>
      <c r="AY61" s="42"/>
      <c r="AZ61" s="110">
        <f t="shared" si="23"/>
        <v>0</v>
      </c>
    </row>
    <row r="62" spans="13:62" ht="16.5" customHeight="1" x14ac:dyDescent="0.25">
      <c r="AI62" s="312" t="s">
        <v>114</v>
      </c>
      <c r="AJ62" s="313"/>
      <c r="AK62" s="43">
        <f t="shared" ref="AK62:AP62" si="24">SUM(AK57:AK61)</f>
        <v>4848627.2300000004</v>
      </c>
      <c r="AL62" s="43">
        <f t="shared" si="24"/>
        <v>2459230.38</v>
      </c>
      <c r="AM62" s="43">
        <f t="shared" si="24"/>
        <v>4500987.4400000004</v>
      </c>
      <c r="AN62" s="43">
        <f t="shared" si="24"/>
        <v>4429658.9000000004</v>
      </c>
      <c r="AO62" s="43">
        <f t="shared" si="24"/>
        <v>3016959.65</v>
      </c>
      <c r="AP62" s="111">
        <f t="shared" si="24"/>
        <v>1072393.83</v>
      </c>
      <c r="AQ62" s="45">
        <f t="shared" si="22"/>
        <v>51068628.229999997</v>
      </c>
      <c r="AR62" s="312" t="s">
        <v>114</v>
      </c>
      <c r="AS62" s="313"/>
      <c r="AT62" s="43">
        <f t="shared" ref="AT62:AY62" si="25">SUM(AT57:AT61)</f>
        <v>26236.04</v>
      </c>
      <c r="AU62" s="43">
        <f t="shared" si="25"/>
        <v>21591.54</v>
      </c>
      <c r="AV62" s="43">
        <f t="shared" si="25"/>
        <v>66818.52</v>
      </c>
      <c r="AW62" s="43">
        <f t="shared" si="25"/>
        <v>74275.31</v>
      </c>
      <c r="AX62" s="43">
        <f t="shared" si="25"/>
        <v>45353.760000000002</v>
      </c>
      <c r="AY62" s="111">
        <f t="shared" si="25"/>
        <v>42339.54</v>
      </c>
      <c r="AZ62" s="45">
        <f t="shared" si="23"/>
        <v>511756.22000000003</v>
      </c>
    </row>
    <row r="63" spans="13:62" ht="16.5" customHeight="1" x14ac:dyDescent="0.25">
      <c r="AI63" s="60"/>
      <c r="AJ63" s="60"/>
      <c r="AK63" s="112"/>
      <c r="AL63" s="112"/>
      <c r="AM63" s="112"/>
      <c r="AN63" s="112"/>
      <c r="AO63" s="112"/>
      <c r="AP63" s="112"/>
      <c r="AQ63" s="112"/>
      <c r="AR63" s="112"/>
      <c r="AS63" s="112"/>
      <c r="AT63" s="112"/>
      <c r="AU63" s="112"/>
      <c r="AV63" s="112"/>
    </row>
    <row r="64" spans="13:62" ht="16.5" customHeight="1" x14ac:dyDescent="0.25">
      <c r="AI64" s="60"/>
      <c r="AJ64" s="60"/>
      <c r="AK64" s="112"/>
      <c r="AL64" s="112"/>
      <c r="AM64" s="112"/>
      <c r="AN64" s="112"/>
      <c r="AO64" s="112"/>
      <c r="AP64" s="112"/>
      <c r="AQ64" s="112"/>
      <c r="AR64" s="112"/>
      <c r="AS64" s="112"/>
      <c r="AT64" s="112"/>
      <c r="AU64" s="112"/>
      <c r="AV64" s="112"/>
    </row>
    <row r="65" spans="35:48" ht="16.5" customHeight="1" x14ac:dyDescent="0.25">
      <c r="AI65" s="60"/>
      <c r="AJ65" s="60"/>
      <c r="AK65" s="112"/>
      <c r="AL65" s="112"/>
      <c r="AM65" s="112"/>
      <c r="AN65" s="112"/>
      <c r="AO65" s="112"/>
      <c r="AP65" s="112"/>
      <c r="AQ65" s="112"/>
      <c r="AR65" s="112"/>
      <c r="AS65" s="112"/>
      <c r="AT65" s="112"/>
      <c r="AU65" s="112"/>
      <c r="AV65" s="112"/>
    </row>
  </sheetData>
  <mergeCells count="110">
    <mergeCell ref="AA1:AG1"/>
    <mergeCell ref="B12:B16"/>
    <mergeCell ref="AI11:AI14"/>
    <mergeCell ref="AI9:AI10"/>
    <mergeCell ref="B9:B11"/>
    <mergeCell ref="AI3:AJ3"/>
    <mergeCell ref="AI2:AJ2"/>
    <mergeCell ref="J2:L2"/>
    <mergeCell ref="G2:I2"/>
    <mergeCell ref="D2:F2"/>
    <mergeCell ref="A2:C3"/>
    <mergeCell ref="A1:L1"/>
    <mergeCell ref="M1:Z1"/>
    <mergeCell ref="AR1:AY1"/>
    <mergeCell ref="AR33:AZ33"/>
    <mergeCell ref="AT35:AZ35"/>
    <mergeCell ref="AT56:AZ56"/>
    <mergeCell ref="AR56:AS56"/>
    <mergeCell ref="AR57:AS57"/>
    <mergeCell ref="AI34:AJ34"/>
    <mergeCell ref="AI35:AJ35"/>
    <mergeCell ref="AI1:AP1"/>
    <mergeCell ref="AI33:AQ33"/>
    <mergeCell ref="AK3:AP3"/>
    <mergeCell ref="AK24:AP24"/>
    <mergeCell ref="AK35:AQ35"/>
    <mergeCell ref="AR29:AS29"/>
    <mergeCell ref="AR25:AS25"/>
    <mergeCell ref="AR30:AS30"/>
    <mergeCell ref="AR20:AR22"/>
    <mergeCell ref="AR23:AS23"/>
    <mergeCell ref="AR24:AS24"/>
    <mergeCell ref="AR26:AS26"/>
    <mergeCell ref="AR27:AS27"/>
    <mergeCell ref="AR28:AS28"/>
    <mergeCell ref="AI30:AJ30"/>
    <mergeCell ref="AI26:AJ26"/>
    <mergeCell ref="BK8:BT8"/>
    <mergeCell ref="AI41:AI42"/>
    <mergeCell ref="AI43:AI46"/>
    <mergeCell ref="AI52:AI54"/>
    <mergeCell ref="AI55:AJ55"/>
    <mergeCell ref="AI56:AJ56"/>
    <mergeCell ref="AI57:AJ57"/>
    <mergeCell ref="AR61:AS61"/>
    <mergeCell ref="AR62:AS62"/>
    <mergeCell ref="AR58:AS58"/>
    <mergeCell ref="AR59:AS59"/>
    <mergeCell ref="AR60:AS60"/>
    <mergeCell ref="BK9:BK10"/>
    <mergeCell ref="BL9:BN9"/>
    <mergeCell ref="BO9:BQ9"/>
    <mergeCell ref="BR9:BT9"/>
    <mergeCell ref="AR11:AR14"/>
    <mergeCell ref="BA40:BJ40"/>
    <mergeCell ref="BA41:BA42"/>
    <mergeCell ref="BB41:BD41"/>
    <mergeCell ref="BE41:BG41"/>
    <mergeCell ref="BH41:BJ41"/>
    <mergeCell ref="AT24:AY24"/>
    <mergeCell ref="AR9:AR10"/>
    <mergeCell ref="AI62:AJ62"/>
    <mergeCell ref="AK56:AQ56"/>
    <mergeCell ref="AI60:AJ60"/>
    <mergeCell ref="AI61:AJ61"/>
    <mergeCell ref="M43:Z43"/>
    <mergeCell ref="AI36:AI38"/>
    <mergeCell ref="AI39:AJ39"/>
    <mergeCell ref="AR34:AS34"/>
    <mergeCell ref="AR35:AS35"/>
    <mergeCell ref="AR36:AR38"/>
    <mergeCell ref="AR39:AS39"/>
    <mergeCell ref="AR41:AR42"/>
    <mergeCell ref="AR43:AR46"/>
    <mergeCell ref="AR52:AR54"/>
    <mergeCell ref="AR55:AS55"/>
    <mergeCell ref="AI59:AJ59"/>
    <mergeCell ref="AI58:AJ58"/>
    <mergeCell ref="B22:B25"/>
    <mergeCell ref="AI20:AI22"/>
    <mergeCell ref="B21:C21"/>
    <mergeCell ref="M33:Z33"/>
    <mergeCell ref="AI23:AJ23"/>
    <mergeCell ref="AI24:AJ24"/>
    <mergeCell ref="AI25:AJ25"/>
    <mergeCell ref="A4:A26"/>
    <mergeCell ref="B4:B7"/>
    <mergeCell ref="AI4:AI6"/>
    <mergeCell ref="AI7:AJ7"/>
    <mergeCell ref="B8:C8"/>
    <mergeCell ref="A27:B31"/>
    <mergeCell ref="B18:C18"/>
    <mergeCell ref="B17:C17"/>
    <mergeCell ref="B26:C26"/>
    <mergeCell ref="B19:C19"/>
    <mergeCell ref="B20:C20"/>
    <mergeCell ref="AI27:AJ27"/>
    <mergeCell ref="AI28:AJ28"/>
    <mergeCell ref="AI29:AJ29"/>
    <mergeCell ref="AA17:AG17"/>
    <mergeCell ref="BA8:BJ8"/>
    <mergeCell ref="BA9:BA10"/>
    <mergeCell ref="BB9:BD9"/>
    <mergeCell ref="BE9:BG9"/>
    <mergeCell ref="BH9:BJ9"/>
    <mergeCell ref="AR4:AR6"/>
    <mergeCell ref="AT3:AY3"/>
    <mergeCell ref="AR2:AS2"/>
    <mergeCell ref="AR3:AS3"/>
    <mergeCell ref="AR7:AS7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A76"/>
  <sheetViews>
    <sheetView zoomScaleNormal="100" workbookViewId="0">
      <selection activeCell="J66" sqref="J66"/>
    </sheetView>
  </sheetViews>
  <sheetFormatPr defaultRowHeight="16.5" customHeight="1" x14ac:dyDescent="0.25"/>
  <cols>
    <col min="1" max="1" width="4.7109375" style="93" customWidth="1"/>
    <col min="2" max="2" width="15.5703125" style="93" customWidth="1"/>
    <col min="3" max="3" width="9.140625" style="93" customWidth="1"/>
    <col min="4" max="4" width="20.7109375" style="93" customWidth="1"/>
    <col min="5" max="5" width="18.5703125" style="93" customWidth="1"/>
    <col min="6" max="6" width="13.7109375" style="93" customWidth="1"/>
    <col min="7" max="7" width="20.7109375" style="93" customWidth="1"/>
    <col min="8" max="8" width="15.7109375" style="93" customWidth="1"/>
    <col min="9" max="9" width="8.7109375" style="93" customWidth="1"/>
    <col min="10" max="10" width="16.7109375" style="93" customWidth="1"/>
    <col min="11" max="23" width="8.7109375" style="93" customWidth="1"/>
    <col min="24" max="39" width="9.140625" style="93"/>
    <col min="40" max="40" width="18.7109375" style="93" customWidth="1"/>
    <col min="41" max="52" width="11.42578125" style="93" customWidth="1"/>
    <col min="53" max="53" width="13.7109375" style="93" customWidth="1"/>
    <col min="54" max="16384" width="9.140625" style="93"/>
  </cols>
  <sheetData>
    <row r="1" spans="1:53" ht="16.5" customHeight="1" x14ac:dyDescent="0.25">
      <c r="A1" s="321" t="s">
        <v>152</v>
      </c>
      <c r="B1" s="322"/>
      <c r="C1" s="322"/>
      <c r="D1" s="322"/>
      <c r="E1" s="322"/>
      <c r="F1" s="322"/>
      <c r="G1" s="322"/>
      <c r="H1" s="322"/>
      <c r="I1" s="323"/>
    </row>
    <row r="2" spans="1:53" ht="16.5" customHeight="1" x14ac:dyDescent="0.25">
      <c r="A2" s="372" t="s">
        <v>123</v>
      </c>
      <c r="B2" s="372" t="s">
        <v>4</v>
      </c>
      <c r="C2" s="372" t="s">
        <v>124</v>
      </c>
      <c r="D2" s="372" t="s">
        <v>125</v>
      </c>
      <c r="E2" s="372" t="s">
        <v>126</v>
      </c>
      <c r="F2" s="374" t="s">
        <v>127</v>
      </c>
      <c r="G2" s="374" t="s">
        <v>128</v>
      </c>
      <c r="H2" s="374" t="s">
        <v>129</v>
      </c>
      <c r="I2" s="372" t="s">
        <v>235</v>
      </c>
    </row>
    <row r="3" spans="1:53" ht="16.5" customHeight="1" x14ac:dyDescent="0.2">
      <c r="A3" s="373"/>
      <c r="B3" s="373"/>
      <c r="C3" s="373"/>
      <c r="D3" s="373"/>
      <c r="E3" s="373"/>
      <c r="F3" s="375"/>
      <c r="G3" s="375"/>
      <c r="H3" s="375"/>
      <c r="I3" s="373"/>
      <c r="J3" s="321" t="s">
        <v>153</v>
      </c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3"/>
      <c r="AN3" s="399" t="s">
        <v>459</v>
      </c>
      <c r="AO3" s="399"/>
      <c r="AP3" s="399"/>
      <c r="AQ3" s="399"/>
      <c r="AR3" s="399"/>
      <c r="AS3" s="399"/>
      <c r="AT3" s="399"/>
      <c r="AU3" s="399"/>
      <c r="AV3" s="399"/>
      <c r="AW3" s="399"/>
      <c r="AX3" s="399"/>
      <c r="AY3" s="399"/>
      <c r="AZ3" s="399"/>
      <c r="BA3" s="399"/>
    </row>
    <row r="4" spans="1:53" ht="16.5" customHeight="1" x14ac:dyDescent="0.25">
      <c r="A4" s="74">
        <v>1</v>
      </c>
      <c r="B4" s="376" t="s">
        <v>130</v>
      </c>
      <c r="C4" s="137" t="s">
        <v>131</v>
      </c>
      <c r="D4" s="137" t="s">
        <v>119</v>
      </c>
      <c r="E4" s="137" t="s">
        <v>132</v>
      </c>
      <c r="F4" s="138" t="s">
        <v>133</v>
      </c>
      <c r="G4" s="139">
        <v>553762.43999999994</v>
      </c>
      <c r="H4" s="139">
        <v>86</v>
      </c>
      <c r="I4" s="137" t="s">
        <v>134</v>
      </c>
      <c r="J4" s="82" t="s">
        <v>4</v>
      </c>
      <c r="K4" s="82" t="s">
        <v>5</v>
      </c>
      <c r="L4" s="82" t="s">
        <v>6</v>
      </c>
      <c r="M4" s="82" t="s">
        <v>7</v>
      </c>
      <c r="N4" s="82" t="s">
        <v>8</v>
      </c>
      <c r="O4" s="82" t="s">
        <v>9</v>
      </c>
      <c r="P4" s="82" t="s">
        <v>10</v>
      </c>
      <c r="Q4" s="82" t="s">
        <v>11</v>
      </c>
      <c r="R4" s="82" t="s">
        <v>12</v>
      </c>
      <c r="S4" s="82" t="s">
        <v>13</v>
      </c>
      <c r="T4" s="82" t="s">
        <v>14</v>
      </c>
      <c r="U4" s="82" t="s">
        <v>15</v>
      </c>
      <c r="V4" s="83" t="s">
        <v>16</v>
      </c>
      <c r="W4" s="2" t="s">
        <v>17</v>
      </c>
      <c r="AN4" s="214" t="s">
        <v>458</v>
      </c>
      <c r="AO4" s="214" t="s">
        <v>5</v>
      </c>
      <c r="AP4" s="214" t="s">
        <v>6</v>
      </c>
      <c r="AQ4" s="214" t="s">
        <v>7</v>
      </c>
      <c r="AR4" s="214" t="s">
        <v>8</v>
      </c>
      <c r="AS4" s="214" t="s">
        <v>9</v>
      </c>
      <c r="AT4" s="214" t="s">
        <v>10</v>
      </c>
      <c r="AU4" s="214" t="s">
        <v>11</v>
      </c>
      <c r="AV4" s="214" t="s">
        <v>12</v>
      </c>
      <c r="AW4" s="214" t="s">
        <v>13</v>
      </c>
      <c r="AX4" s="214" t="s">
        <v>14</v>
      </c>
      <c r="AY4" s="214" t="s">
        <v>15</v>
      </c>
      <c r="AZ4" s="213" t="s">
        <v>16</v>
      </c>
      <c r="BA4" s="218" t="s">
        <v>17</v>
      </c>
    </row>
    <row r="5" spans="1:53" ht="16.5" customHeight="1" x14ac:dyDescent="0.25">
      <c r="A5" s="152">
        <v>2</v>
      </c>
      <c r="B5" s="377"/>
      <c r="C5" s="137" t="s">
        <v>135</v>
      </c>
      <c r="D5" s="137" t="s">
        <v>119</v>
      </c>
      <c r="E5" s="137" t="s">
        <v>132</v>
      </c>
      <c r="F5" s="138" t="s">
        <v>136</v>
      </c>
      <c r="G5" s="139">
        <v>632492.44999999995</v>
      </c>
      <c r="H5" s="139">
        <v>115.78</v>
      </c>
      <c r="I5" s="137"/>
      <c r="J5" s="74" t="s">
        <v>25</v>
      </c>
      <c r="K5" s="74">
        <v>4</v>
      </c>
      <c r="L5" s="74">
        <v>8</v>
      </c>
      <c r="M5" s="74"/>
      <c r="N5" s="74">
        <v>4</v>
      </c>
      <c r="O5" s="74">
        <v>7</v>
      </c>
      <c r="P5" s="74">
        <v>3</v>
      </c>
      <c r="Q5" s="74">
        <v>3</v>
      </c>
      <c r="R5" s="74">
        <v>1</v>
      </c>
      <c r="S5" s="74">
        <v>5</v>
      </c>
      <c r="T5" s="74">
        <v>5</v>
      </c>
      <c r="U5" s="74">
        <v>4</v>
      </c>
      <c r="V5" s="72"/>
      <c r="W5" s="2">
        <f>SUM(K5:V5)</f>
        <v>44</v>
      </c>
      <c r="AN5" s="214" t="s">
        <v>215</v>
      </c>
      <c r="AO5" s="214">
        <v>1</v>
      </c>
      <c r="AP5" s="214">
        <v>2</v>
      </c>
      <c r="AQ5" s="214"/>
      <c r="AR5" s="214">
        <v>2</v>
      </c>
      <c r="AS5" s="214">
        <v>2</v>
      </c>
      <c r="AT5" s="214"/>
      <c r="AU5" s="214">
        <v>1</v>
      </c>
      <c r="AV5" s="214">
        <v>1</v>
      </c>
      <c r="AW5" s="214">
        <v>1</v>
      </c>
      <c r="AX5" s="214">
        <v>4</v>
      </c>
      <c r="AY5" s="214">
        <v>3</v>
      </c>
      <c r="AZ5" s="213"/>
      <c r="BA5" s="219">
        <f>SUM(AO5:AZ5)</f>
        <v>17</v>
      </c>
    </row>
    <row r="6" spans="1:53" ht="16.5" customHeight="1" x14ac:dyDescent="0.25">
      <c r="A6" s="152">
        <v>3</v>
      </c>
      <c r="B6" s="377"/>
      <c r="C6" s="137" t="s">
        <v>137</v>
      </c>
      <c r="D6" s="137" t="s">
        <v>119</v>
      </c>
      <c r="E6" s="137" t="s">
        <v>132</v>
      </c>
      <c r="F6" s="138" t="s">
        <v>138</v>
      </c>
      <c r="G6" s="139">
        <v>352027.87</v>
      </c>
      <c r="H6" s="139">
        <v>53.1</v>
      </c>
      <c r="I6" s="137" t="s">
        <v>139</v>
      </c>
      <c r="J6" s="74" t="s">
        <v>33</v>
      </c>
      <c r="K6" s="74"/>
      <c r="L6" s="74"/>
      <c r="M6" s="74"/>
      <c r="N6" s="74"/>
      <c r="O6" s="74"/>
      <c r="P6" s="74"/>
      <c r="Q6" s="74"/>
      <c r="R6" s="74"/>
      <c r="S6" s="74"/>
      <c r="T6" s="74">
        <v>1</v>
      </c>
      <c r="U6" s="74">
        <v>1</v>
      </c>
      <c r="V6" s="72"/>
      <c r="W6" s="2">
        <f t="shared" ref="W6:W18" si="0">SUM(K6:V6)</f>
        <v>2</v>
      </c>
      <c r="AN6" s="215" t="s">
        <v>119</v>
      </c>
      <c r="AO6" s="215">
        <v>3</v>
      </c>
      <c r="AP6" s="215">
        <v>6</v>
      </c>
      <c r="AQ6" s="215"/>
      <c r="AR6" s="215">
        <v>3</v>
      </c>
      <c r="AS6" s="215">
        <v>5</v>
      </c>
      <c r="AT6" s="215">
        <v>3</v>
      </c>
      <c r="AU6" s="215">
        <v>3</v>
      </c>
      <c r="AV6" s="215">
        <v>1</v>
      </c>
      <c r="AW6" s="215">
        <v>4</v>
      </c>
      <c r="AX6" s="215">
        <v>3</v>
      </c>
      <c r="AY6" s="215">
        <v>3</v>
      </c>
      <c r="AZ6" s="59"/>
      <c r="BA6" s="220">
        <f>SUM(AO6:AZ6)</f>
        <v>34</v>
      </c>
    </row>
    <row r="7" spans="1:53" ht="16.5" customHeight="1" x14ac:dyDescent="0.25">
      <c r="A7" s="152">
        <v>4</v>
      </c>
      <c r="B7" s="377"/>
      <c r="C7" s="137" t="s">
        <v>140</v>
      </c>
      <c r="D7" s="137" t="s">
        <v>215</v>
      </c>
      <c r="E7" s="137" t="s">
        <v>132</v>
      </c>
      <c r="F7" s="138" t="s">
        <v>141</v>
      </c>
      <c r="G7" s="139">
        <v>217416.53</v>
      </c>
      <c r="H7" s="139">
        <v>39.47</v>
      </c>
      <c r="I7" s="137" t="s">
        <v>147</v>
      </c>
      <c r="J7" s="74" t="s">
        <v>37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2"/>
      <c r="W7" s="2">
        <f t="shared" si="0"/>
        <v>0</v>
      </c>
      <c r="AN7" s="221" t="s">
        <v>17</v>
      </c>
      <c r="AO7" s="221">
        <f t="shared" ref="AO7:BA7" si="1">SUM(AO5:AO6)</f>
        <v>4</v>
      </c>
      <c r="AP7" s="221">
        <f t="shared" si="1"/>
        <v>8</v>
      </c>
      <c r="AQ7" s="221">
        <f t="shared" si="1"/>
        <v>0</v>
      </c>
      <c r="AR7" s="221">
        <f t="shared" si="1"/>
        <v>5</v>
      </c>
      <c r="AS7" s="221">
        <f t="shared" si="1"/>
        <v>7</v>
      </c>
      <c r="AT7" s="221">
        <f t="shared" si="1"/>
        <v>3</v>
      </c>
      <c r="AU7" s="221">
        <f t="shared" si="1"/>
        <v>4</v>
      </c>
      <c r="AV7" s="221">
        <f t="shared" si="1"/>
        <v>2</v>
      </c>
      <c r="AW7" s="221">
        <f t="shared" si="1"/>
        <v>5</v>
      </c>
      <c r="AX7" s="221">
        <f t="shared" si="1"/>
        <v>7</v>
      </c>
      <c r="AY7" s="221">
        <f t="shared" si="1"/>
        <v>6</v>
      </c>
      <c r="AZ7" s="222">
        <f t="shared" si="1"/>
        <v>0</v>
      </c>
      <c r="BA7" s="223">
        <f t="shared" si="1"/>
        <v>51</v>
      </c>
    </row>
    <row r="8" spans="1:53" ht="16.5" customHeight="1" x14ac:dyDescent="0.25">
      <c r="A8" s="152">
        <v>5</v>
      </c>
      <c r="B8" s="377"/>
      <c r="C8" s="137">
        <v>2099</v>
      </c>
      <c r="D8" s="137" t="s">
        <v>215</v>
      </c>
      <c r="E8" s="137" t="s">
        <v>132</v>
      </c>
      <c r="F8" s="138" t="s">
        <v>142</v>
      </c>
      <c r="G8" s="139">
        <v>224388.84</v>
      </c>
      <c r="H8" s="139">
        <v>39.68</v>
      </c>
      <c r="I8" s="137"/>
      <c r="J8" s="74" t="s">
        <v>40</v>
      </c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2"/>
      <c r="W8" s="2">
        <f t="shared" si="0"/>
        <v>0</v>
      </c>
    </row>
    <row r="9" spans="1:53" ht="16.5" customHeight="1" x14ac:dyDescent="0.2">
      <c r="A9" s="152">
        <v>6</v>
      </c>
      <c r="B9" s="377"/>
      <c r="C9" s="137" t="s">
        <v>144</v>
      </c>
      <c r="D9" s="137" t="s">
        <v>119</v>
      </c>
      <c r="E9" s="137" t="s">
        <v>132</v>
      </c>
      <c r="F9" s="138" t="s">
        <v>145</v>
      </c>
      <c r="G9" s="139">
        <v>409867.37</v>
      </c>
      <c r="H9" s="139">
        <v>89.62</v>
      </c>
      <c r="I9" s="137"/>
      <c r="J9" s="74" t="s">
        <v>43</v>
      </c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2"/>
      <c r="W9" s="2">
        <f t="shared" si="0"/>
        <v>0</v>
      </c>
      <c r="AN9" s="399" t="s">
        <v>460</v>
      </c>
      <c r="AO9" s="399"/>
      <c r="AP9" s="399"/>
      <c r="AQ9" s="399"/>
      <c r="AR9" s="399"/>
      <c r="AS9" s="399"/>
      <c r="AT9" s="399"/>
      <c r="AU9" s="399"/>
      <c r="AV9" s="399"/>
      <c r="AW9" s="399"/>
      <c r="AX9" s="399"/>
      <c r="AY9" s="399"/>
      <c r="AZ9" s="399"/>
      <c r="BA9" s="399"/>
    </row>
    <row r="10" spans="1:53" ht="16.5" customHeight="1" x14ac:dyDescent="0.25">
      <c r="A10" s="152">
        <v>7</v>
      </c>
      <c r="B10" s="377"/>
      <c r="C10" s="137" t="s">
        <v>135</v>
      </c>
      <c r="D10" s="137" t="s">
        <v>119</v>
      </c>
      <c r="E10" s="137" t="s">
        <v>132</v>
      </c>
      <c r="F10" s="138" t="s">
        <v>143</v>
      </c>
      <c r="G10" s="139">
        <v>1675719.67</v>
      </c>
      <c r="H10" s="139">
        <v>254.32</v>
      </c>
      <c r="I10" s="137"/>
      <c r="J10" s="74" t="s">
        <v>45</v>
      </c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2"/>
      <c r="W10" s="2">
        <f t="shared" si="0"/>
        <v>0</v>
      </c>
      <c r="AN10" s="248" t="s">
        <v>458</v>
      </c>
      <c r="AO10" s="248" t="s">
        <v>5</v>
      </c>
      <c r="AP10" s="248" t="s">
        <v>6</v>
      </c>
      <c r="AQ10" s="248" t="s">
        <v>7</v>
      </c>
      <c r="AR10" s="248" t="s">
        <v>8</v>
      </c>
      <c r="AS10" s="248" t="s">
        <v>9</v>
      </c>
      <c r="AT10" s="248" t="s">
        <v>10</v>
      </c>
      <c r="AU10" s="248" t="s">
        <v>11</v>
      </c>
      <c r="AV10" s="248" t="s">
        <v>12</v>
      </c>
      <c r="AW10" s="248" t="s">
        <v>13</v>
      </c>
      <c r="AX10" s="248" t="s">
        <v>14</v>
      </c>
      <c r="AY10" s="248" t="s">
        <v>15</v>
      </c>
      <c r="AZ10" s="247" t="s">
        <v>16</v>
      </c>
      <c r="BA10" s="218" t="s">
        <v>17</v>
      </c>
    </row>
    <row r="11" spans="1:53" ht="16.5" customHeight="1" x14ac:dyDescent="0.25">
      <c r="A11" s="152">
        <v>8</v>
      </c>
      <c r="B11" s="377"/>
      <c r="C11" s="137" t="s">
        <v>131</v>
      </c>
      <c r="D11" s="137" t="s">
        <v>119</v>
      </c>
      <c r="E11" s="137" t="s">
        <v>132</v>
      </c>
      <c r="F11" s="138" t="s">
        <v>146</v>
      </c>
      <c r="G11" s="139">
        <v>791231.7</v>
      </c>
      <c r="H11" s="139">
        <v>153.69999999999999</v>
      </c>
      <c r="I11" s="137" t="s">
        <v>147</v>
      </c>
      <c r="J11" s="74" t="s">
        <v>50</v>
      </c>
      <c r="K11" s="74"/>
      <c r="L11" s="74"/>
      <c r="M11" s="74"/>
      <c r="N11" s="74"/>
      <c r="O11" s="74"/>
      <c r="P11" s="74"/>
      <c r="Q11" s="74">
        <v>1</v>
      </c>
      <c r="R11" s="74"/>
      <c r="S11" s="74"/>
      <c r="T11" s="74">
        <v>1</v>
      </c>
      <c r="U11" s="74"/>
      <c r="V11" s="72"/>
      <c r="W11" s="2">
        <f t="shared" si="0"/>
        <v>2</v>
      </c>
      <c r="AN11" s="248" t="s">
        <v>215</v>
      </c>
      <c r="AO11" s="139">
        <v>217416.53</v>
      </c>
      <c r="AP11" s="12">
        <f>SUM(G8,G15)</f>
        <v>424388.83999999997</v>
      </c>
      <c r="AQ11" s="12"/>
      <c r="AR11" s="12">
        <f>SUM(G16,G18)</f>
        <v>571610.5</v>
      </c>
      <c r="AS11" s="12">
        <f>SUM(G21,G23)</f>
        <v>512907.55</v>
      </c>
      <c r="AT11" s="12"/>
      <c r="AU11" s="148">
        <v>560000</v>
      </c>
      <c r="AV11" s="139">
        <v>375000</v>
      </c>
      <c r="AW11" s="139">
        <v>323060</v>
      </c>
      <c r="AX11" s="12">
        <f>SUM(G41,G42,G48,G51)</f>
        <v>1726321.3800000001</v>
      </c>
      <c r="AY11" s="12">
        <f>SUM(G46,G49,G54)</f>
        <v>1456936.53</v>
      </c>
      <c r="AZ11" s="249"/>
      <c r="BA11" s="224">
        <f>SUM(AO11:AZ11)</f>
        <v>6167641.3300000001</v>
      </c>
    </row>
    <row r="12" spans="1:53" ht="16.5" customHeight="1" x14ac:dyDescent="0.25">
      <c r="A12" s="152">
        <v>9</v>
      </c>
      <c r="B12" s="377"/>
      <c r="C12" s="137" t="s">
        <v>135</v>
      </c>
      <c r="D12" s="137" t="s">
        <v>119</v>
      </c>
      <c r="E12" s="137" t="s">
        <v>132</v>
      </c>
      <c r="F12" s="138" t="s">
        <v>148</v>
      </c>
      <c r="G12" s="139">
        <v>595375.12</v>
      </c>
      <c r="H12" s="139">
        <v>88.01</v>
      </c>
      <c r="I12" s="137"/>
      <c r="J12" s="74" t="s">
        <v>54</v>
      </c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2"/>
      <c r="W12" s="2">
        <f t="shared" si="0"/>
        <v>0</v>
      </c>
      <c r="AN12" s="215" t="s">
        <v>119</v>
      </c>
      <c r="AO12" s="101">
        <f>SUM(G4,G5,G6)</f>
        <v>1538282.7599999998</v>
      </c>
      <c r="AP12" s="101">
        <f>SUM(G9,G10,G11,G12,G13,G14)</f>
        <v>4835112.3800000008</v>
      </c>
      <c r="AQ12" s="101"/>
      <c r="AR12" s="101">
        <f>SUM(G17,G19,G52)</f>
        <v>1134364.3700000001</v>
      </c>
      <c r="AS12" s="101">
        <f>SUM(G20,G22,G24,G25,G26)</f>
        <v>1606607.66</v>
      </c>
      <c r="AT12" s="101">
        <f>SUM(G27,G28,G29)</f>
        <v>621917.39999999991</v>
      </c>
      <c r="AU12" s="101">
        <f>SUM(G30,G31,G32)</f>
        <v>925203.49</v>
      </c>
      <c r="AV12" s="139">
        <v>240000</v>
      </c>
      <c r="AW12" s="101">
        <f>SUM(G34,G35,G37,G38)</f>
        <v>1029205.16</v>
      </c>
      <c r="AX12" s="101">
        <f>SUM(G39,G40,G43)</f>
        <v>982622.41</v>
      </c>
      <c r="AY12" s="101">
        <f>SUM(G44,G45,G47)</f>
        <v>775081.8600000001</v>
      </c>
      <c r="AZ12" s="225"/>
      <c r="BA12" s="226">
        <f>SUM(AO12:AZ12)</f>
        <v>13688397.49</v>
      </c>
    </row>
    <row r="13" spans="1:53" ht="16.5" customHeight="1" x14ac:dyDescent="0.25">
      <c r="A13" s="152">
        <v>10</v>
      </c>
      <c r="B13" s="377"/>
      <c r="C13" s="137" t="s">
        <v>149</v>
      </c>
      <c r="D13" s="137" t="s">
        <v>119</v>
      </c>
      <c r="E13" s="137" t="s">
        <v>132</v>
      </c>
      <c r="F13" s="138" t="s">
        <v>150</v>
      </c>
      <c r="G13" s="139">
        <v>970759.27</v>
      </c>
      <c r="H13" s="139">
        <v>612</v>
      </c>
      <c r="I13" s="137"/>
      <c r="J13" s="74" t="s">
        <v>57</v>
      </c>
      <c r="K13" s="74"/>
      <c r="L13" s="74"/>
      <c r="M13" s="74"/>
      <c r="N13" s="74">
        <v>1</v>
      </c>
      <c r="O13" s="74"/>
      <c r="P13" s="74"/>
      <c r="Q13" s="74"/>
      <c r="R13" s="74">
        <v>1</v>
      </c>
      <c r="S13" s="74"/>
      <c r="T13" s="74"/>
      <c r="U13" s="74">
        <v>1</v>
      </c>
      <c r="V13" s="72"/>
      <c r="W13" s="2">
        <f t="shared" si="0"/>
        <v>3</v>
      </c>
      <c r="AN13" s="221" t="s">
        <v>17</v>
      </c>
      <c r="AO13" s="227">
        <f t="shared" ref="AO13:BA13" si="2">SUM(AO11:AO12)</f>
        <v>1755699.2899999998</v>
      </c>
      <c r="AP13" s="227">
        <f t="shared" si="2"/>
        <v>5259501.2200000007</v>
      </c>
      <c r="AQ13" s="227">
        <f t="shared" si="2"/>
        <v>0</v>
      </c>
      <c r="AR13" s="227">
        <f t="shared" si="2"/>
        <v>1705974.87</v>
      </c>
      <c r="AS13" s="227">
        <f t="shared" si="2"/>
        <v>2119515.21</v>
      </c>
      <c r="AT13" s="227">
        <f t="shared" si="2"/>
        <v>621917.39999999991</v>
      </c>
      <c r="AU13" s="227">
        <f t="shared" si="2"/>
        <v>1485203.49</v>
      </c>
      <c r="AV13" s="227">
        <f t="shared" si="2"/>
        <v>615000</v>
      </c>
      <c r="AW13" s="227">
        <f t="shared" si="2"/>
        <v>1352265.1600000001</v>
      </c>
      <c r="AX13" s="227">
        <f t="shared" si="2"/>
        <v>2708943.79</v>
      </c>
      <c r="AY13" s="227">
        <f t="shared" si="2"/>
        <v>2232018.39</v>
      </c>
      <c r="AZ13" s="228">
        <f t="shared" si="2"/>
        <v>0</v>
      </c>
      <c r="BA13" s="229">
        <f t="shared" si="2"/>
        <v>19856038.82</v>
      </c>
    </row>
    <row r="14" spans="1:53" ht="16.5" customHeight="1" x14ac:dyDescent="0.25">
      <c r="A14" s="152">
        <v>11</v>
      </c>
      <c r="B14" s="377"/>
      <c r="C14" s="137" t="s">
        <v>137</v>
      </c>
      <c r="D14" s="137" t="s">
        <v>119</v>
      </c>
      <c r="E14" s="137" t="s">
        <v>132</v>
      </c>
      <c r="F14" s="138" t="s">
        <v>151</v>
      </c>
      <c r="G14" s="139">
        <v>392159.25</v>
      </c>
      <c r="H14" s="139">
        <v>52.6</v>
      </c>
      <c r="I14" s="137" t="s">
        <v>139</v>
      </c>
      <c r="J14" s="74" t="s">
        <v>62</v>
      </c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2"/>
      <c r="W14" s="2">
        <f t="shared" si="0"/>
        <v>0</v>
      </c>
    </row>
    <row r="15" spans="1:53" ht="16.5" customHeight="1" x14ac:dyDescent="0.25">
      <c r="A15" s="152">
        <v>12</v>
      </c>
      <c r="B15" s="377"/>
      <c r="C15" s="137">
        <v>2279</v>
      </c>
      <c r="D15" s="137" t="s">
        <v>215</v>
      </c>
      <c r="E15" s="137" t="s">
        <v>132</v>
      </c>
      <c r="F15" s="138" t="s">
        <v>167</v>
      </c>
      <c r="G15" s="139">
        <v>200000</v>
      </c>
      <c r="H15" s="139">
        <v>40.58</v>
      </c>
      <c r="I15" s="137"/>
      <c r="J15" s="74" t="s">
        <v>65</v>
      </c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2"/>
      <c r="W15" s="2">
        <f t="shared" si="0"/>
        <v>0</v>
      </c>
    </row>
    <row r="16" spans="1:53" ht="16.5" customHeight="1" x14ac:dyDescent="0.25">
      <c r="A16" s="152">
        <v>13</v>
      </c>
      <c r="B16" s="377"/>
      <c r="C16" s="137" t="s">
        <v>279</v>
      </c>
      <c r="D16" s="137" t="s">
        <v>215</v>
      </c>
      <c r="E16" s="137" t="s">
        <v>132</v>
      </c>
      <c r="F16" s="138" t="s">
        <v>280</v>
      </c>
      <c r="G16" s="139">
        <v>425139.23</v>
      </c>
      <c r="H16" s="139">
        <v>61.44</v>
      </c>
      <c r="I16" s="137"/>
      <c r="J16" s="74" t="s">
        <v>68</v>
      </c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2"/>
      <c r="W16" s="2">
        <f t="shared" si="0"/>
        <v>0</v>
      </c>
    </row>
    <row r="17" spans="1:23" ht="16.5" customHeight="1" x14ac:dyDescent="0.25">
      <c r="A17" s="152">
        <v>14</v>
      </c>
      <c r="B17" s="377"/>
      <c r="C17" s="137" t="s">
        <v>274</v>
      </c>
      <c r="D17" s="137" t="s">
        <v>119</v>
      </c>
      <c r="E17" s="137" t="s">
        <v>132</v>
      </c>
      <c r="F17" s="138" t="s">
        <v>270</v>
      </c>
      <c r="G17" s="139">
        <v>446894.28</v>
      </c>
      <c r="H17" s="139">
        <v>82.92</v>
      </c>
      <c r="I17" s="137"/>
      <c r="J17" s="75" t="s">
        <v>71</v>
      </c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59"/>
      <c r="W17" s="2">
        <f t="shared" si="0"/>
        <v>0</v>
      </c>
    </row>
    <row r="18" spans="1:23" ht="16.5" customHeight="1" x14ac:dyDescent="0.25">
      <c r="A18" s="152">
        <v>15</v>
      </c>
      <c r="B18" s="377"/>
      <c r="C18" s="137" t="s">
        <v>272</v>
      </c>
      <c r="D18" s="137" t="s">
        <v>215</v>
      </c>
      <c r="E18" s="137" t="s">
        <v>132</v>
      </c>
      <c r="F18" s="138" t="s">
        <v>273</v>
      </c>
      <c r="G18" s="139">
        <v>146471.26999999999</v>
      </c>
      <c r="H18" s="139">
        <v>27.56</v>
      </c>
      <c r="I18" s="137"/>
      <c r="J18" s="75" t="s">
        <v>75</v>
      </c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59"/>
      <c r="W18" s="80">
        <f t="shared" si="0"/>
        <v>0</v>
      </c>
    </row>
    <row r="19" spans="1:23" ht="16.5" customHeight="1" x14ac:dyDescent="0.25">
      <c r="A19" s="152">
        <v>16</v>
      </c>
      <c r="B19" s="377"/>
      <c r="C19" s="137">
        <v>3214</v>
      </c>
      <c r="D19" s="137" t="s">
        <v>119</v>
      </c>
      <c r="E19" s="137" t="s">
        <v>132</v>
      </c>
      <c r="F19" s="138" t="s">
        <v>271</v>
      </c>
      <c r="G19" s="139">
        <v>497858.01</v>
      </c>
      <c r="H19" s="139">
        <v>227.08</v>
      </c>
      <c r="I19" s="137"/>
      <c r="J19" s="34" t="s">
        <v>17</v>
      </c>
      <c r="K19" s="34">
        <f>SUM(K5:K18)</f>
        <v>4</v>
      </c>
      <c r="L19" s="34">
        <f t="shared" ref="L19:V19" si="3">SUM(L5:L18)</f>
        <v>8</v>
      </c>
      <c r="M19" s="34">
        <f t="shared" si="3"/>
        <v>0</v>
      </c>
      <c r="N19" s="34">
        <f t="shared" si="3"/>
        <v>5</v>
      </c>
      <c r="O19" s="34">
        <f t="shared" si="3"/>
        <v>7</v>
      </c>
      <c r="P19" s="34">
        <f t="shared" si="3"/>
        <v>3</v>
      </c>
      <c r="Q19" s="34">
        <f t="shared" si="3"/>
        <v>4</v>
      </c>
      <c r="R19" s="34">
        <f t="shared" si="3"/>
        <v>2</v>
      </c>
      <c r="S19" s="34">
        <f t="shared" si="3"/>
        <v>5</v>
      </c>
      <c r="T19" s="34">
        <f t="shared" si="3"/>
        <v>7</v>
      </c>
      <c r="U19" s="34">
        <f t="shared" si="3"/>
        <v>6</v>
      </c>
      <c r="V19" s="76">
        <f t="shared" si="3"/>
        <v>0</v>
      </c>
      <c r="W19" s="37">
        <f t="shared" ref="W19" si="4">SUM(K19:V19)</f>
        <v>51</v>
      </c>
    </row>
    <row r="20" spans="1:23" ht="16.5" customHeight="1" x14ac:dyDescent="0.25">
      <c r="A20" s="152">
        <v>17</v>
      </c>
      <c r="B20" s="377"/>
      <c r="C20" s="137">
        <v>2097</v>
      </c>
      <c r="D20" s="137" t="s">
        <v>119</v>
      </c>
      <c r="E20" s="137" t="s">
        <v>132</v>
      </c>
      <c r="F20" s="138" t="s">
        <v>295</v>
      </c>
      <c r="G20" s="139">
        <v>335660.94</v>
      </c>
      <c r="H20" s="139">
        <v>53.81</v>
      </c>
      <c r="I20" s="137" t="s">
        <v>139</v>
      </c>
      <c r="J20" s="60"/>
      <c r="K20" s="40"/>
    </row>
    <row r="21" spans="1:23" ht="16.5" customHeight="1" x14ac:dyDescent="0.25">
      <c r="A21" s="152">
        <v>18</v>
      </c>
      <c r="B21" s="377"/>
      <c r="C21" s="137">
        <v>2281</v>
      </c>
      <c r="D21" s="137" t="s">
        <v>215</v>
      </c>
      <c r="E21" s="137" t="s">
        <v>132</v>
      </c>
      <c r="F21" s="138" t="s">
        <v>277</v>
      </c>
      <c r="G21" s="139">
        <v>283020.61</v>
      </c>
      <c r="H21" s="139">
        <v>42.48</v>
      </c>
      <c r="I21" s="161"/>
      <c r="J21" s="60"/>
      <c r="K21" s="40"/>
    </row>
    <row r="22" spans="1:23" ht="16.5" customHeight="1" x14ac:dyDescent="0.25">
      <c r="A22" s="152">
        <v>19</v>
      </c>
      <c r="B22" s="377"/>
      <c r="C22" s="137">
        <v>2282</v>
      </c>
      <c r="D22" s="137" t="s">
        <v>119</v>
      </c>
      <c r="E22" s="137" t="s">
        <v>132</v>
      </c>
      <c r="F22" s="138" t="s">
        <v>308</v>
      </c>
      <c r="G22" s="139">
        <v>409415.6</v>
      </c>
      <c r="H22" s="139">
        <v>53.8</v>
      </c>
      <c r="I22" s="137" t="s">
        <v>134</v>
      </c>
      <c r="J22" s="321" t="s">
        <v>154</v>
      </c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2"/>
      <c r="W22" s="323"/>
    </row>
    <row r="23" spans="1:23" ht="16.5" customHeight="1" x14ac:dyDescent="0.25">
      <c r="A23" s="152">
        <v>20</v>
      </c>
      <c r="B23" s="377"/>
      <c r="C23" s="137" t="s">
        <v>283</v>
      </c>
      <c r="D23" s="137" t="s">
        <v>215</v>
      </c>
      <c r="E23" s="137" t="s">
        <v>132</v>
      </c>
      <c r="F23" s="138" t="s">
        <v>284</v>
      </c>
      <c r="G23" s="139">
        <v>229886.94</v>
      </c>
      <c r="H23" s="139">
        <v>39.47</v>
      </c>
      <c r="I23" s="137"/>
      <c r="J23" s="82" t="s">
        <v>94</v>
      </c>
      <c r="K23" s="78" t="s">
        <v>5</v>
      </c>
      <c r="L23" s="78" t="s">
        <v>6</v>
      </c>
      <c r="M23" s="78" t="s">
        <v>7</v>
      </c>
      <c r="N23" s="78" t="s">
        <v>8</v>
      </c>
      <c r="O23" s="78" t="s">
        <v>9</v>
      </c>
      <c r="P23" s="78" t="s">
        <v>10</v>
      </c>
      <c r="Q23" s="78" t="s">
        <v>11</v>
      </c>
      <c r="R23" s="78" t="s">
        <v>12</v>
      </c>
      <c r="S23" s="78" t="s">
        <v>13</v>
      </c>
      <c r="T23" s="78" t="s">
        <v>14</v>
      </c>
      <c r="U23" s="78" t="s">
        <v>15</v>
      </c>
      <c r="V23" s="90" t="s">
        <v>16</v>
      </c>
      <c r="W23" s="2" t="s">
        <v>17</v>
      </c>
    </row>
    <row r="24" spans="1:23" ht="16.5" customHeight="1" x14ac:dyDescent="0.25">
      <c r="A24" s="152">
        <v>21</v>
      </c>
      <c r="B24" s="377"/>
      <c r="C24" s="137" t="s">
        <v>408</v>
      </c>
      <c r="D24" s="137" t="s">
        <v>119</v>
      </c>
      <c r="E24" s="137" t="s">
        <v>132</v>
      </c>
      <c r="F24" s="138" t="s">
        <v>284</v>
      </c>
      <c r="G24" s="139">
        <v>296628.32</v>
      </c>
      <c r="H24" s="139">
        <v>54.33</v>
      </c>
      <c r="I24" s="137" t="s">
        <v>316</v>
      </c>
      <c r="J24" s="74" t="s">
        <v>97</v>
      </c>
      <c r="K24" s="74">
        <v>4</v>
      </c>
      <c r="L24" s="74">
        <v>8</v>
      </c>
      <c r="M24" s="74"/>
      <c r="N24" s="74">
        <v>5</v>
      </c>
      <c r="O24" s="74">
        <v>7</v>
      </c>
      <c r="P24" s="74">
        <v>3</v>
      </c>
      <c r="Q24" s="74">
        <v>4</v>
      </c>
      <c r="R24" s="74">
        <v>2</v>
      </c>
      <c r="S24" s="74">
        <v>5</v>
      </c>
      <c r="T24" s="74">
        <v>7</v>
      </c>
      <c r="U24" s="74">
        <v>6</v>
      </c>
      <c r="V24" s="1"/>
      <c r="W24" s="2">
        <f>SUM(K24:V24)</f>
        <v>51</v>
      </c>
    </row>
    <row r="25" spans="1:23" ht="16.5" customHeight="1" x14ac:dyDescent="0.25">
      <c r="A25" s="152">
        <v>22</v>
      </c>
      <c r="B25" s="377"/>
      <c r="C25" s="137" t="s">
        <v>371</v>
      </c>
      <c r="D25" s="137" t="s">
        <v>119</v>
      </c>
      <c r="E25" s="137" t="s">
        <v>132</v>
      </c>
      <c r="F25" s="138" t="s">
        <v>377</v>
      </c>
      <c r="G25" s="139">
        <v>223432.89</v>
      </c>
      <c r="H25" s="139">
        <v>36.229999999999997</v>
      </c>
      <c r="I25" s="137" t="s">
        <v>316</v>
      </c>
      <c r="J25" s="74" t="s">
        <v>100</v>
      </c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1"/>
      <c r="W25" s="2">
        <f t="shared" ref="W25:W28" si="5">SUM(K25:V25)</f>
        <v>0</v>
      </c>
    </row>
    <row r="26" spans="1:23" ht="16.5" customHeight="1" x14ac:dyDescent="0.25">
      <c r="A26" s="152">
        <v>23</v>
      </c>
      <c r="B26" s="377"/>
      <c r="C26" s="137" t="s">
        <v>272</v>
      </c>
      <c r="D26" s="137" t="s">
        <v>119</v>
      </c>
      <c r="E26" s="137" t="s">
        <v>132</v>
      </c>
      <c r="F26" s="138" t="s">
        <v>296</v>
      </c>
      <c r="G26" s="139">
        <v>341469.91</v>
      </c>
      <c r="H26" s="139">
        <v>53.13</v>
      </c>
      <c r="I26" s="137" t="s">
        <v>139</v>
      </c>
      <c r="J26" s="74" t="s">
        <v>103</v>
      </c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1"/>
      <c r="W26" s="2">
        <f t="shared" si="5"/>
        <v>0</v>
      </c>
    </row>
    <row r="27" spans="1:23" ht="16.5" customHeight="1" x14ac:dyDescent="0.25">
      <c r="A27" s="152">
        <v>24</v>
      </c>
      <c r="B27" s="377"/>
      <c r="C27" s="137">
        <v>2279</v>
      </c>
      <c r="D27" s="137" t="s">
        <v>119</v>
      </c>
      <c r="E27" s="137" t="s">
        <v>132</v>
      </c>
      <c r="F27" s="138" t="s">
        <v>382</v>
      </c>
      <c r="G27" s="139">
        <v>236800</v>
      </c>
      <c r="H27" s="139">
        <v>40.43</v>
      </c>
      <c r="I27" s="137" t="s">
        <v>369</v>
      </c>
      <c r="J27" s="74" t="s">
        <v>105</v>
      </c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1"/>
      <c r="W27" s="2">
        <f t="shared" si="5"/>
        <v>0</v>
      </c>
    </row>
    <row r="28" spans="1:23" ht="16.5" customHeight="1" x14ac:dyDescent="0.25">
      <c r="A28" s="152">
        <v>25</v>
      </c>
      <c r="B28" s="377"/>
      <c r="C28" s="137" t="s">
        <v>140</v>
      </c>
      <c r="D28" s="137" t="s">
        <v>119</v>
      </c>
      <c r="E28" s="137" t="s">
        <v>132</v>
      </c>
      <c r="F28" s="138" t="s">
        <v>380</v>
      </c>
      <c r="G28" s="139">
        <v>341008.67</v>
      </c>
      <c r="H28" s="139">
        <v>55.47</v>
      </c>
      <c r="I28" s="137" t="s">
        <v>369</v>
      </c>
      <c r="J28" s="35" t="s">
        <v>109</v>
      </c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6"/>
      <c r="W28" s="92">
        <f t="shared" si="5"/>
        <v>0</v>
      </c>
    </row>
    <row r="29" spans="1:23" ht="16.5" customHeight="1" x14ac:dyDescent="0.25">
      <c r="A29" s="152">
        <v>26</v>
      </c>
      <c r="B29" s="377"/>
      <c r="C29" s="137" t="s">
        <v>140</v>
      </c>
      <c r="D29" s="137" t="s">
        <v>119</v>
      </c>
      <c r="E29" s="137" t="s">
        <v>132</v>
      </c>
      <c r="F29" s="138" t="s">
        <v>380</v>
      </c>
      <c r="G29" s="139">
        <v>44108.73</v>
      </c>
      <c r="H29" s="139">
        <v>55.93</v>
      </c>
      <c r="I29" s="137" t="s">
        <v>139</v>
      </c>
      <c r="J29" s="34" t="s">
        <v>17</v>
      </c>
      <c r="K29" s="34">
        <f t="shared" ref="K29:V29" si="6">SUM(K24:K28)</f>
        <v>4</v>
      </c>
      <c r="L29" s="34">
        <f t="shared" si="6"/>
        <v>8</v>
      </c>
      <c r="M29" s="34">
        <f t="shared" si="6"/>
        <v>0</v>
      </c>
      <c r="N29" s="34">
        <f t="shared" si="6"/>
        <v>5</v>
      </c>
      <c r="O29" s="34">
        <f t="shared" si="6"/>
        <v>7</v>
      </c>
      <c r="P29" s="34">
        <f t="shared" si="6"/>
        <v>3</v>
      </c>
      <c r="Q29" s="34">
        <f t="shared" si="6"/>
        <v>4</v>
      </c>
      <c r="R29" s="34">
        <f t="shared" si="6"/>
        <v>2</v>
      </c>
      <c r="S29" s="34">
        <f t="shared" si="6"/>
        <v>5</v>
      </c>
      <c r="T29" s="34">
        <f t="shared" si="6"/>
        <v>7</v>
      </c>
      <c r="U29" s="34">
        <f t="shared" si="6"/>
        <v>6</v>
      </c>
      <c r="V29" s="76">
        <f t="shared" si="6"/>
        <v>0</v>
      </c>
      <c r="W29" s="37">
        <f t="shared" ref="W29" si="7">SUM(K29:V29)</f>
        <v>51</v>
      </c>
    </row>
    <row r="30" spans="1:23" ht="16.5" customHeight="1" x14ac:dyDescent="0.25">
      <c r="A30" s="152">
        <v>27</v>
      </c>
      <c r="B30" s="377"/>
      <c r="C30" s="137">
        <v>2098</v>
      </c>
      <c r="D30" s="137" t="s">
        <v>119</v>
      </c>
      <c r="E30" s="137" t="s">
        <v>132</v>
      </c>
      <c r="F30" s="138" t="s">
        <v>385</v>
      </c>
      <c r="G30" s="139">
        <v>266640.65999999997</v>
      </c>
      <c r="H30" s="139">
        <v>54.04</v>
      </c>
      <c r="I30" s="137" t="s">
        <v>147</v>
      </c>
      <c r="K30" s="40"/>
    </row>
    <row r="31" spans="1:23" ht="16.5" customHeight="1" x14ac:dyDescent="0.25">
      <c r="A31" s="152">
        <v>28</v>
      </c>
      <c r="B31" s="377"/>
      <c r="C31" s="137" t="s">
        <v>137</v>
      </c>
      <c r="D31" s="137" t="s">
        <v>119</v>
      </c>
      <c r="E31" s="137" t="s">
        <v>132</v>
      </c>
      <c r="F31" s="138" t="s">
        <v>315</v>
      </c>
      <c r="G31" s="139">
        <v>473478.78</v>
      </c>
      <c r="H31" s="143">
        <v>74.3</v>
      </c>
      <c r="I31" s="137" t="s">
        <v>316</v>
      </c>
    </row>
    <row r="32" spans="1:23" ht="16.5" customHeight="1" x14ac:dyDescent="0.25">
      <c r="A32" s="152">
        <v>29</v>
      </c>
      <c r="B32" s="377"/>
      <c r="C32" s="137" t="s">
        <v>140</v>
      </c>
      <c r="D32" s="137" t="s">
        <v>119</v>
      </c>
      <c r="E32" s="137" t="s">
        <v>132</v>
      </c>
      <c r="F32" s="138" t="s">
        <v>379</v>
      </c>
      <c r="G32" s="139">
        <v>185084.05</v>
      </c>
      <c r="H32" s="143">
        <v>31.41</v>
      </c>
      <c r="I32" s="137" t="s">
        <v>134</v>
      </c>
    </row>
    <row r="33" spans="1:23" ht="16.5" customHeight="1" x14ac:dyDescent="0.25">
      <c r="A33" s="152">
        <v>30</v>
      </c>
      <c r="B33" s="377"/>
      <c r="C33" s="137" t="s">
        <v>140</v>
      </c>
      <c r="D33" s="137" t="s">
        <v>119</v>
      </c>
      <c r="E33" s="137" t="s">
        <v>132</v>
      </c>
      <c r="F33" s="138" t="s">
        <v>378</v>
      </c>
      <c r="G33" s="139">
        <v>240000</v>
      </c>
      <c r="H33" s="143">
        <v>39.47</v>
      </c>
      <c r="I33" s="137" t="s">
        <v>369</v>
      </c>
      <c r="J33" s="354" t="s">
        <v>175</v>
      </c>
      <c r="K33" s="355"/>
      <c r="L33" s="355"/>
      <c r="M33" s="355"/>
      <c r="N33" s="355"/>
      <c r="O33" s="356"/>
      <c r="P33" s="84"/>
      <c r="Q33" s="354" t="s">
        <v>176</v>
      </c>
      <c r="R33" s="355"/>
      <c r="S33" s="355"/>
      <c r="T33" s="355"/>
      <c r="U33" s="355"/>
      <c r="V33" s="355"/>
      <c r="W33" s="356"/>
    </row>
    <row r="34" spans="1:23" ht="16.5" customHeight="1" x14ac:dyDescent="0.25">
      <c r="A34" s="152">
        <v>31</v>
      </c>
      <c r="B34" s="377"/>
      <c r="C34" s="137">
        <v>2368</v>
      </c>
      <c r="D34" s="137" t="s">
        <v>119</v>
      </c>
      <c r="E34" s="137" t="s">
        <v>132</v>
      </c>
      <c r="F34" s="138" t="s">
        <v>355</v>
      </c>
      <c r="G34" s="139">
        <v>189399.56</v>
      </c>
      <c r="H34" s="143">
        <v>25.2</v>
      </c>
      <c r="I34" s="137"/>
      <c r="J34" s="357"/>
      <c r="K34" s="358"/>
      <c r="L34" s="358"/>
      <c r="M34" s="358"/>
      <c r="N34" s="358"/>
      <c r="O34" s="359"/>
      <c r="P34" s="84"/>
      <c r="Q34" s="357"/>
      <c r="R34" s="358"/>
      <c r="S34" s="358"/>
      <c r="T34" s="358"/>
      <c r="U34" s="358"/>
      <c r="V34" s="358"/>
      <c r="W34" s="359"/>
    </row>
    <row r="35" spans="1:23" ht="16.5" customHeight="1" x14ac:dyDescent="0.25">
      <c r="A35" s="152">
        <v>32</v>
      </c>
      <c r="B35" s="377"/>
      <c r="C35" s="137" t="s">
        <v>371</v>
      </c>
      <c r="D35" s="137" t="s">
        <v>119</v>
      </c>
      <c r="E35" s="137" t="s">
        <v>132</v>
      </c>
      <c r="F35" s="138" t="s">
        <v>376</v>
      </c>
      <c r="G35" s="139">
        <v>238124.6</v>
      </c>
      <c r="H35" s="143">
        <v>36.229999999999997</v>
      </c>
      <c r="I35" s="137" t="s">
        <v>316</v>
      </c>
      <c r="J35" s="360" t="s">
        <v>4</v>
      </c>
      <c r="K35" s="382" t="s">
        <v>117</v>
      </c>
      <c r="L35" s="383"/>
      <c r="M35" s="362" t="s">
        <v>3</v>
      </c>
      <c r="N35" s="386"/>
      <c r="O35" s="388" t="s">
        <v>17</v>
      </c>
      <c r="P35" s="40"/>
      <c r="Q35" s="310" t="s">
        <v>94</v>
      </c>
      <c r="R35" s="311"/>
      <c r="S35" s="361" t="s">
        <v>117</v>
      </c>
      <c r="T35" s="361"/>
      <c r="U35" s="391" t="s">
        <v>3</v>
      </c>
      <c r="V35" s="392"/>
      <c r="W35" s="393" t="s">
        <v>17</v>
      </c>
    </row>
    <row r="36" spans="1:23" ht="16.5" customHeight="1" x14ac:dyDescent="0.25">
      <c r="A36" s="152">
        <v>33</v>
      </c>
      <c r="B36" s="377"/>
      <c r="C36" s="137" t="s">
        <v>140</v>
      </c>
      <c r="D36" s="137" t="s">
        <v>215</v>
      </c>
      <c r="E36" s="137" t="s">
        <v>132</v>
      </c>
      <c r="F36" s="138" t="s">
        <v>376</v>
      </c>
      <c r="G36" s="139">
        <v>323060</v>
      </c>
      <c r="H36" s="143">
        <v>55.93</v>
      </c>
      <c r="I36" s="137" t="s">
        <v>139</v>
      </c>
      <c r="J36" s="361"/>
      <c r="K36" s="384"/>
      <c r="L36" s="385"/>
      <c r="M36" s="364"/>
      <c r="N36" s="387"/>
      <c r="O36" s="389"/>
      <c r="Q36" s="310"/>
      <c r="R36" s="311"/>
      <c r="S36" s="390"/>
      <c r="T36" s="390"/>
      <c r="U36" s="364"/>
      <c r="V36" s="387"/>
      <c r="W36" s="389"/>
    </row>
    <row r="37" spans="1:23" ht="16.5" customHeight="1" x14ac:dyDescent="0.25">
      <c r="A37" s="152">
        <v>34</v>
      </c>
      <c r="B37" s="377"/>
      <c r="C37" s="137" t="s">
        <v>372</v>
      </c>
      <c r="D37" s="137" t="s">
        <v>119</v>
      </c>
      <c r="E37" s="137" t="s">
        <v>132</v>
      </c>
      <c r="F37" s="138" t="s">
        <v>373</v>
      </c>
      <c r="G37" s="139">
        <v>301681</v>
      </c>
      <c r="H37" s="143">
        <v>49.91</v>
      </c>
      <c r="I37" s="137" t="s">
        <v>139</v>
      </c>
      <c r="J37" s="74" t="s">
        <v>25</v>
      </c>
      <c r="K37" s="307">
        <v>11</v>
      </c>
      <c r="L37" s="309"/>
      <c r="M37" s="307">
        <v>33</v>
      </c>
      <c r="N37" s="395"/>
      <c r="O37" s="2">
        <f t="shared" ref="O37:O50" si="8">SUM(K37:N37)</f>
        <v>44</v>
      </c>
      <c r="Q37" s="400" t="s">
        <v>97</v>
      </c>
      <c r="R37" s="401"/>
      <c r="S37" s="305">
        <v>17</v>
      </c>
      <c r="T37" s="305"/>
      <c r="U37" s="307">
        <v>34</v>
      </c>
      <c r="V37" s="395"/>
      <c r="W37" s="2">
        <f t="shared" ref="W37:W42" si="9">SUM(S37:V37)</f>
        <v>51</v>
      </c>
    </row>
    <row r="38" spans="1:23" ht="16.5" customHeight="1" x14ac:dyDescent="0.25">
      <c r="A38" s="152">
        <v>35</v>
      </c>
      <c r="B38" s="377"/>
      <c r="C38" s="137">
        <v>2098</v>
      </c>
      <c r="D38" s="137" t="s">
        <v>119</v>
      </c>
      <c r="E38" s="137" t="s">
        <v>132</v>
      </c>
      <c r="F38" s="138" t="s">
        <v>383</v>
      </c>
      <c r="G38" s="139">
        <v>300000</v>
      </c>
      <c r="H38" s="143">
        <v>54.04</v>
      </c>
      <c r="I38" s="137" t="s">
        <v>384</v>
      </c>
      <c r="J38" s="74" t="s">
        <v>33</v>
      </c>
      <c r="K38" s="307">
        <v>2</v>
      </c>
      <c r="L38" s="309"/>
      <c r="M38" s="307"/>
      <c r="N38" s="395"/>
      <c r="O38" s="2">
        <f t="shared" si="8"/>
        <v>2</v>
      </c>
      <c r="Q38" s="400" t="s">
        <v>103</v>
      </c>
      <c r="R38" s="401"/>
      <c r="S38" s="305"/>
      <c r="T38" s="305"/>
      <c r="U38" s="307"/>
      <c r="V38" s="395"/>
      <c r="W38" s="2">
        <f t="shared" si="9"/>
        <v>0</v>
      </c>
    </row>
    <row r="39" spans="1:23" ht="16.5" customHeight="1" x14ac:dyDescent="0.25">
      <c r="A39" s="152">
        <v>36</v>
      </c>
      <c r="B39" s="377"/>
      <c r="C39" s="137">
        <v>2097</v>
      </c>
      <c r="D39" s="137" t="s">
        <v>119</v>
      </c>
      <c r="E39" s="137" t="s">
        <v>132</v>
      </c>
      <c r="F39" s="138" t="s">
        <v>386</v>
      </c>
      <c r="G39" s="139">
        <v>389407.04</v>
      </c>
      <c r="H39" s="143">
        <v>53.81</v>
      </c>
      <c r="I39" s="137" t="s">
        <v>369</v>
      </c>
      <c r="J39" s="74" t="s">
        <v>37</v>
      </c>
      <c r="K39" s="307"/>
      <c r="L39" s="309"/>
      <c r="M39" s="307"/>
      <c r="N39" s="395"/>
      <c r="O39" s="2">
        <f t="shared" si="8"/>
        <v>0</v>
      </c>
      <c r="Q39" s="400" t="s">
        <v>100</v>
      </c>
      <c r="R39" s="401"/>
      <c r="S39" s="305"/>
      <c r="T39" s="305"/>
      <c r="U39" s="307"/>
      <c r="V39" s="395"/>
      <c r="W39" s="2">
        <f t="shared" si="9"/>
        <v>0</v>
      </c>
    </row>
    <row r="40" spans="1:23" ht="16.5" customHeight="1" x14ac:dyDescent="0.25">
      <c r="A40" s="152">
        <v>37</v>
      </c>
      <c r="B40" s="377"/>
      <c r="C40" s="137" t="s">
        <v>387</v>
      </c>
      <c r="D40" s="137" t="s">
        <v>119</v>
      </c>
      <c r="E40" s="137" t="s">
        <v>132</v>
      </c>
      <c r="F40" s="138" t="s">
        <v>388</v>
      </c>
      <c r="G40" s="139">
        <v>368000</v>
      </c>
      <c r="H40" s="143">
        <v>55.4</v>
      </c>
      <c r="I40" s="137" t="s">
        <v>316</v>
      </c>
      <c r="J40" s="74" t="s">
        <v>40</v>
      </c>
      <c r="K40" s="307"/>
      <c r="L40" s="309"/>
      <c r="M40" s="307"/>
      <c r="N40" s="395"/>
      <c r="O40" s="2">
        <f t="shared" si="8"/>
        <v>0</v>
      </c>
      <c r="Q40" s="400" t="s">
        <v>105</v>
      </c>
      <c r="R40" s="401"/>
      <c r="S40" s="305"/>
      <c r="T40" s="305"/>
      <c r="U40" s="307"/>
      <c r="V40" s="395"/>
      <c r="W40" s="2">
        <f t="shared" si="9"/>
        <v>0</v>
      </c>
    </row>
    <row r="41" spans="1:23" ht="16.5" customHeight="1" x14ac:dyDescent="0.25">
      <c r="A41" s="152">
        <v>38</v>
      </c>
      <c r="B41" s="377"/>
      <c r="C41" s="137" t="s">
        <v>135</v>
      </c>
      <c r="D41" s="137" t="s">
        <v>215</v>
      </c>
      <c r="E41" s="137" t="s">
        <v>132</v>
      </c>
      <c r="F41" s="138" t="s">
        <v>416</v>
      </c>
      <c r="G41" s="139">
        <v>411144.62</v>
      </c>
      <c r="H41" s="143">
        <v>68.430000000000007</v>
      </c>
      <c r="I41" s="137" t="s">
        <v>139</v>
      </c>
      <c r="J41" s="74" t="s">
        <v>43</v>
      </c>
      <c r="K41" s="307"/>
      <c r="L41" s="309"/>
      <c r="M41" s="307"/>
      <c r="N41" s="395"/>
      <c r="O41" s="2">
        <f t="shared" si="8"/>
        <v>0</v>
      </c>
      <c r="Q41" s="402" t="s">
        <v>109</v>
      </c>
      <c r="R41" s="403"/>
      <c r="S41" s="398"/>
      <c r="T41" s="398"/>
      <c r="U41" s="338"/>
      <c r="V41" s="396"/>
      <c r="W41" s="92">
        <f t="shared" si="9"/>
        <v>0</v>
      </c>
    </row>
    <row r="42" spans="1:23" ht="16.5" customHeight="1" x14ac:dyDescent="0.25">
      <c r="A42" s="152">
        <v>39</v>
      </c>
      <c r="B42" s="377"/>
      <c r="C42" s="137" t="s">
        <v>135</v>
      </c>
      <c r="D42" s="137" t="s">
        <v>215</v>
      </c>
      <c r="E42" s="137" t="s">
        <v>132</v>
      </c>
      <c r="F42" s="138" t="s">
        <v>370</v>
      </c>
      <c r="G42" s="139">
        <v>600169.04</v>
      </c>
      <c r="H42" s="143">
        <v>77.010000000000005</v>
      </c>
      <c r="I42" s="137" t="s">
        <v>134</v>
      </c>
      <c r="J42" s="74" t="s">
        <v>45</v>
      </c>
      <c r="K42" s="307"/>
      <c r="L42" s="309"/>
      <c r="M42" s="307"/>
      <c r="N42" s="395"/>
      <c r="O42" s="2">
        <f t="shared" si="8"/>
        <v>0</v>
      </c>
      <c r="Q42" s="312" t="s">
        <v>17</v>
      </c>
      <c r="R42" s="313"/>
      <c r="S42" s="394">
        <f>SUM(S37:T41)</f>
        <v>17</v>
      </c>
      <c r="T42" s="394"/>
      <c r="U42" s="312">
        <f>SUM(U37:V41)</f>
        <v>34</v>
      </c>
      <c r="V42" s="397"/>
      <c r="W42" s="37">
        <f t="shared" si="9"/>
        <v>51</v>
      </c>
    </row>
    <row r="43" spans="1:23" ht="16.5" customHeight="1" x14ac:dyDescent="0.25">
      <c r="A43" s="152">
        <v>40</v>
      </c>
      <c r="B43" s="377"/>
      <c r="C43" s="137" t="s">
        <v>374</v>
      </c>
      <c r="D43" s="137" t="s">
        <v>119</v>
      </c>
      <c r="E43" s="137" t="s">
        <v>132</v>
      </c>
      <c r="F43" s="138" t="s">
        <v>375</v>
      </c>
      <c r="G43" s="139">
        <v>225215.37</v>
      </c>
      <c r="H43" s="143">
        <v>41.35</v>
      </c>
      <c r="I43" s="137" t="s">
        <v>316</v>
      </c>
      <c r="J43" s="74" t="s">
        <v>50</v>
      </c>
      <c r="K43" s="307">
        <v>2</v>
      </c>
      <c r="L43" s="309"/>
      <c r="M43" s="307"/>
      <c r="N43" s="395"/>
      <c r="O43" s="2">
        <f t="shared" si="8"/>
        <v>2</v>
      </c>
    </row>
    <row r="44" spans="1:23" ht="16.5" customHeight="1" x14ac:dyDescent="0.25">
      <c r="A44" s="152">
        <v>41</v>
      </c>
      <c r="B44" s="377"/>
      <c r="C44" s="137">
        <v>2282</v>
      </c>
      <c r="D44" s="137" t="s">
        <v>119</v>
      </c>
      <c r="E44" s="137" t="s">
        <v>132</v>
      </c>
      <c r="F44" s="138" t="s">
        <v>381</v>
      </c>
      <c r="G44" s="139">
        <v>319332.2</v>
      </c>
      <c r="H44" s="143">
        <v>41.65</v>
      </c>
      <c r="I44" s="137" t="s">
        <v>134</v>
      </c>
      <c r="J44" s="74" t="s">
        <v>54</v>
      </c>
      <c r="K44" s="307"/>
      <c r="L44" s="309"/>
      <c r="M44" s="307"/>
      <c r="N44" s="395"/>
      <c r="O44" s="2">
        <f t="shared" si="8"/>
        <v>0</v>
      </c>
    </row>
    <row r="45" spans="1:23" ht="27" customHeight="1" x14ac:dyDescent="0.25">
      <c r="A45" s="152">
        <v>42</v>
      </c>
      <c r="B45" s="377"/>
      <c r="C45" s="137" t="s">
        <v>371</v>
      </c>
      <c r="D45" s="137" t="s">
        <v>119</v>
      </c>
      <c r="E45" s="137" t="s">
        <v>132</v>
      </c>
      <c r="F45" s="138" t="s">
        <v>362</v>
      </c>
      <c r="G45" s="139">
        <v>237054.63</v>
      </c>
      <c r="H45" s="143">
        <v>36.229999999999997</v>
      </c>
      <c r="I45" s="137"/>
      <c r="J45" s="74" t="s">
        <v>57</v>
      </c>
      <c r="K45" s="307">
        <v>2</v>
      </c>
      <c r="L45" s="309"/>
      <c r="M45" s="307">
        <v>1</v>
      </c>
      <c r="N45" s="395"/>
      <c r="O45" s="2">
        <f t="shared" si="8"/>
        <v>3</v>
      </c>
    </row>
    <row r="46" spans="1:23" ht="27" customHeight="1" x14ac:dyDescent="0.25">
      <c r="A46" s="152">
        <v>43</v>
      </c>
      <c r="B46" s="377"/>
      <c r="C46" s="137" t="s">
        <v>135</v>
      </c>
      <c r="D46" s="137" t="s">
        <v>215</v>
      </c>
      <c r="E46" s="137" t="s">
        <v>132</v>
      </c>
      <c r="F46" s="138" t="s">
        <v>347</v>
      </c>
      <c r="G46" s="139">
        <v>590887.31000000006</v>
      </c>
      <c r="H46" s="143">
        <v>83.68</v>
      </c>
      <c r="I46" s="137" t="s">
        <v>134</v>
      </c>
      <c r="J46" s="74" t="s">
        <v>62</v>
      </c>
      <c r="K46" s="307"/>
      <c r="L46" s="309"/>
      <c r="M46" s="307"/>
      <c r="N46" s="395"/>
      <c r="O46" s="2">
        <f t="shared" si="8"/>
        <v>0</v>
      </c>
    </row>
    <row r="47" spans="1:23" ht="16.5" customHeight="1" x14ac:dyDescent="0.25">
      <c r="A47" s="153">
        <v>44</v>
      </c>
      <c r="B47" s="377"/>
      <c r="C47" s="162" t="s">
        <v>389</v>
      </c>
      <c r="D47" s="162" t="s">
        <v>119</v>
      </c>
      <c r="E47" s="162" t="s">
        <v>132</v>
      </c>
      <c r="F47" s="164" t="s">
        <v>390</v>
      </c>
      <c r="G47" s="165">
        <v>218695.03</v>
      </c>
      <c r="H47" s="166">
        <v>32.08</v>
      </c>
      <c r="I47" s="162" t="s">
        <v>139</v>
      </c>
      <c r="J47" s="74" t="s">
        <v>65</v>
      </c>
      <c r="K47" s="307"/>
      <c r="L47" s="309"/>
      <c r="M47" s="307"/>
      <c r="N47" s="395"/>
      <c r="O47" s="2">
        <f t="shared" si="8"/>
        <v>0</v>
      </c>
    </row>
    <row r="48" spans="1:23" ht="27" customHeight="1" x14ac:dyDescent="0.25">
      <c r="A48" s="167">
        <v>45</v>
      </c>
      <c r="B48" s="378" t="s">
        <v>201</v>
      </c>
      <c r="C48" s="146">
        <v>143</v>
      </c>
      <c r="D48" s="146" t="s">
        <v>215</v>
      </c>
      <c r="E48" s="146" t="s">
        <v>132</v>
      </c>
      <c r="F48" s="147" t="s">
        <v>370</v>
      </c>
      <c r="G48" s="148">
        <v>227578.18</v>
      </c>
      <c r="H48" s="163">
        <v>52.87</v>
      </c>
      <c r="I48" s="146" t="s">
        <v>316</v>
      </c>
      <c r="J48" s="74" t="s">
        <v>68</v>
      </c>
      <c r="K48" s="307"/>
      <c r="L48" s="309"/>
      <c r="M48" s="307"/>
      <c r="N48" s="395"/>
      <c r="O48" s="2">
        <f t="shared" si="8"/>
        <v>0</v>
      </c>
    </row>
    <row r="49" spans="1:21" ht="27" customHeight="1" x14ac:dyDescent="0.25">
      <c r="A49" s="154">
        <v>46</v>
      </c>
      <c r="B49" s="379"/>
      <c r="C49" s="162">
        <v>125</v>
      </c>
      <c r="D49" s="162" t="s">
        <v>215</v>
      </c>
      <c r="E49" s="162" t="s">
        <v>132</v>
      </c>
      <c r="F49" s="164" t="s">
        <v>405</v>
      </c>
      <c r="G49" s="165">
        <v>225438.99</v>
      </c>
      <c r="H49" s="166">
        <v>41.05</v>
      </c>
      <c r="I49" s="162" t="s">
        <v>369</v>
      </c>
      <c r="J49" s="75" t="s">
        <v>71</v>
      </c>
      <c r="K49" s="307"/>
      <c r="L49" s="309"/>
      <c r="M49" s="307"/>
      <c r="N49" s="395"/>
      <c r="O49" s="2">
        <f t="shared" si="8"/>
        <v>0</v>
      </c>
    </row>
    <row r="50" spans="1:21" ht="16.5" customHeight="1" x14ac:dyDescent="0.25">
      <c r="A50" s="63">
        <v>47</v>
      </c>
      <c r="B50" s="380" t="s">
        <v>206</v>
      </c>
      <c r="C50" s="146" t="s">
        <v>401</v>
      </c>
      <c r="D50" s="146" t="s">
        <v>215</v>
      </c>
      <c r="E50" s="146" t="s">
        <v>132</v>
      </c>
      <c r="F50" s="147" t="s">
        <v>314</v>
      </c>
      <c r="G50" s="148">
        <v>560000</v>
      </c>
      <c r="H50" s="163">
        <v>86.29</v>
      </c>
      <c r="I50" s="146" t="s">
        <v>316</v>
      </c>
      <c r="J50" s="75" t="s">
        <v>75</v>
      </c>
      <c r="K50" s="338"/>
      <c r="L50" s="339"/>
      <c r="M50" s="338"/>
      <c r="N50" s="396"/>
      <c r="O50" s="80">
        <f t="shared" si="8"/>
        <v>0</v>
      </c>
    </row>
    <row r="51" spans="1:21" ht="16.5" customHeight="1" x14ac:dyDescent="0.25">
      <c r="A51" s="154">
        <v>48</v>
      </c>
      <c r="B51" s="379"/>
      <c r="C51" s="162" t="s">
        <v>427</v>
      </c>
      <c r="D51" s="162" t="s">
        <v>215</v>
      </c>
      <c r="E51" s="162" t="s">
        <v>132</v>
      </c>
      <c r="F51" s="164" t="s">
        <v>428</v>
      </c>
      <c r="G51" s="165">
        <v>487429.54</v>
      </c>
      <c r="H51" s="166">
        <v>82.44</v>
      </c>
      <c r="I51" s="162" t="s">
        <v>316</v>
      </c>
      <c r="J51" s="34" t="s">
        <v>17</v>
      </c>
      <c r="K51" s="394">
        <f>SUM(K37:L50)</f>
        <v>17</v>
      </c>
      <c r="L51" s="394"/>
      <c r="M51" s="394">
        <f>SUM(M37:N50)</f>
        <v>34</v>
      </c>
      <c r="N51" s="312"/>
      <c r="O51" s="37">
        <f>SUM(O37:O50)</f>
        <v>51</v>
      </c>
    </row>
    <row r="52" spans="1:21" ht="16.5" customHeight="1" x14ac:dyDescent="0.25">
      <c r="A52" s="63">
        <v>49</v>
      </c>
      <c r="B52" s="377" t="s">
        <v>208</v>
      </c>
      <c r="C52" s="146">
        <v>378</v>
      </c>
      <c r="D52" s="146" t="s">
        <v>119</v>
      </c>
      <c r="E52" s="146" t="s">
        <v>132</v>
      </c>
      <c r="F52" s="147" t="s">
        <v>256</v>
      </c>
      <c r="G52" s="148">
        <v>189612.08</v>
      </c>
      <c r="H52" s="148">
        <v>37.130000000000003</v>
      </c>
      <c r="I52" s="168"/>
    </row>
    <row r="53" spans="1:21" ht="16.5" customHeight="1" x14ac:dyDescent="0.25">
      <c r="A53" s="152">
        <v>50</v>
      </c>
      <c r="B53" s="377"/>
      <c r="C53" s="137">
        <v>603</v>
      </c>
      <c r="D53" s="137" t="s">
        <v>215</v>
      </c>
      <c r="E53" s="137" t="s">
        <v>132</v>
      </c>
      <c r="F53" s="138" t="s">
        <v>391</v>
      </c>
      <c r="G53" s="139">
        <v>375000</v>
      </c>
      <c r="H53" s="143">
        <v>167.58</v>
      </c>
      <c r="I53" s="137" t="s">
        <v>316</v>
      </c>
    </row>
    <row r="54" spans="1:21" ht="16.5" customHeight="1" x14ac:dyDescent="0.25">
      <c r="A54" s="152">
        <v>51</v>
      </c>
      <c r="B54" s="381"/>
      <c r="C54" s="137">
        <v>492</v>
      </c>
      <c r="D54" s="137" t="s">
        <v>215</v>
      </c>
      <c r="E54" s="137" t="s">
        <v>132</v>
      </c>
      <c r="F54" s="138" t="s">
        <v>392</v>
      </c>
      <c r="G54" s="139">
        <v>640610.23</v>
      </c>
      <c r="H54" s="143">
        <v>87.37</v>
      </c>
      <c r="I54" s="137"/>
    </row>
    <row r="55" spans="1:21" ht="16.5" customHeight="1" x14ac:dyDescent="0.25">
      <c r="A55" s="113"/>
      <c r="B55" s="155"/>
      <c r="C55" s="156"/>
      <c r="D55" s="156"/>
      <c r="E55" s="156"/>
      <c r="F55" s="157"/>
      <c r="G55" s="158"/>
      <c r="H55" s="159"/>
      <c r="I55" s="156"/>
      <c r="J55" s="268"/>
      <c r="P55" s="84"/>
      <c r="Q55" s="84"/>
    </row>
    <row r="56" spans="1:21" ht="16.5" customHeight="1" x14ac:dyDescent="0.25">
      <c r="A56" s="40"/>
      <c r="B56" s="40"/>
      <c r="C56" s="40"/>
      <c r="D56" s="40"/>
      <c r="E56" s="40"/>
      <c r="F56" s="95"/>
      <c r="G56" s="96"/>
      <c r="H56" s="96"/>
      <c r="I56" s="160"/>
      <c r="J56" s="268"/>
      <c r="P56" s="84"/>
      <c r="Q56" s="84"/>
    </row>
    <row r="57" spans="1:21" ht="16.5" customHeight="1" x14ac:dyDescent="0.25">
      <c r="G57" s="270"/>
      <c r="H57" s="268"/>
      <c r="J57" s="271"/>
      <c r="K57" s="268"/>
    </row>
    <row r="58" spans="1:21" ht="16.5" customHeight="1" x14ac:dyDescent="0.25">
      <c r="H58" s="268"/>
      <c r="J58" s="268"/>
      <c r="K58" s="268"/>
    </row>
    <row r="59" spans="1:21" ht="16.5" customHeight="1" x14ac:dyDescent="0.25">
      <c r="A59" s="366" t="s">
        <v>455</v>
      </c>
      <c r="B59" s="367"/>
      <c r="C59" s="367"/>
      <c r="D59" s="367"/>
      <c r="E59" s="367"/>
      <c r="F59" s="367"/>
      <c r="G59" s="367"/>
      <c r="H59" s="368"/>
      <c r="J59" s="268"/>
    </row>
    <row r="60" spans="1:21" ht="16.5" customHeight="1" x14ac:dyDescent="0.25">
      <c r="A60" s="369"/>
      <c r="B60" s="370"/>
      <c r="C60" s="370"/>
      <c r="D60" s="370"/>
      <c r="E60" s="370"/>
      <c r="F60" s="370"/>
      <c r="G60" s="370"/>
      <c r="H60" s="371"/>
    </row>
    <row r="61" spans="1:21" ht="16.5" customHeight="1" x14ac:dyDescent="0.25">
      <c r="A61" s="360" t="s">
        <v>123</v>
      </c>
      <c r="B61" s="360" t="s">
        <v>4</v>
      </c>
      <c r="C61" s="362" t="s">
        <v>452</v>
      </c>
      <c r="D61" s="363"/>
      <c r="E61" s="362" t="s">
        <v>453</v>
      </c>
      <c r="F61" s="363"/>
      <c r="G61" s="362" t="s">
        <v>454</v>
      </c>
      <c r="H61" s="363"/>
    </row>
    <row r="62" spans="1:21" ht="16.5" customHeight="1" x14ac:dyDescent="0.25">
      <c r="A62" s="361"/>
      <c r="B62" s="361"/>
      <c r="C62" s="364"/>
      <c r="D62" s="365"/>
      <c r="E62" s="364"/>
      <c r="F62" s="365"/>
      <c r="G62" s="364"/>
      <c r="H62" s="365"/>
    </row>
    <row r="63" spans="1:21" ht="16.5" customHeight="1" x14ac:dyDescent="0.25">
      <c r="A63" s="216">
        <v>1</v>
      </c>
      <c r="B63" s="188" t="s">
        <v>130</v>
      </c>
      <c r="C63" s="352">
        <f>AVERAGE(G52:G54)</f>
        <v>401740.77</v>
      </c>
      <c r="D63" s="353"/>
      <c r="E63" s="352">
        <f>AVERAGE(H52:H54)</f>
        <v>97.360000000000014</v>
      </c>
      <c r="F63" s="353"/>
      <c r="G63" s="352">
        <v>4126.34</v>
      </c>
      <c r="H63" s="353"/>
    </row>
    <row r="64" spans="1:21" ht="27" customHeight="1" x14ac:dyDescent="0.25">
      <c r="A64" s="188">
        <v>2</v>
      </c>
      <c r="B64" s="217" t="s">
        <v>456</v>
      </c>
      <c r="C64" s="352">
        <f>AVERAGE(G48:G49)</f>
        <v>226508.58499999999</v>
      </c>
      <c r="D64" s="353"/>
      <c r="E64" s="352">
        <f>AVERAGE(H48:H49)</f>
        <v>46.959999999999994</v>
      </c>
      <c r="F64" s="353"/>
      <c r="G64" s="352">
        <v>4823.4399999999996</v>
      </c>
      <c r="H64" s="353"/>
      <c r="P64" s="61"/>
      <c r="Q64" s="61"/>
      <c r="R64" s="61"/>
      <c r="S64" s="61"/>
      <c r="T64" s="62"/>
      <c r="U64" s="113"/>
    </row>
    <row r="65" spans="1:23" ht="16.5" customHeight="1" x14ac:dyDescent="0.25">
      <c r="A65" s="216">
        <v>3</v>
      </c>
      <c r="B65" s="188" t="s">
        <v>206</v>
      </c>
      <c r="C65" s="352">
        <f>AVERAGE(G50:G51)</f>
        <v>523714.77</v>
      </c>
      <c r="D65" s="353"/>
      <c r="E65" s="352">
        <f>AVERAGE(H50:H51)</f>
        <v>84.365000000000009</v>
      </c>
      <c r="F65" s="353"/>
      <c r="G65" s="352">
        <v>6207.36</v>
      </c>
      <c r="H65" s="353"/>
      <c r="R65" s="61"/>
      <c r="S65" s="61"/>
      <c r="T65" s="61"/>
      <c r="U65" s="62"/>
      <c r="V65" s="113"/>
      <c r="W65" s="113"/>
    </row>
    <row r="66" spans="1:23" ht="16.5" customHeight="1" x14ac:dyDescent="0.25">
      <c r="A66" s="216">
        <v>4</v>
      </c>
      <c r="B66" s="188" t="s">
        <v>208</v>
      </c>
      <c r="C66" s="352">
        <f>AVERAGE(G52:G54)</f>
        <v>401740.77</v>
      </c>
      <c r="D66" s="353"/>
      <c r="E66" s="352">
        <f>AVERAGE(H52:H54)</f>
        <v>97.360000000000014</v>
      </c>
      <c r="F66" s="353"/>
      <c r="G66" s="352">
        <v>4126.34</v>
      </c>
      <c r="H66" s="353"/>
    </row>
    <row r="69" spans="1:23" ht="16.5" customHeight="1" x14ac:dyDescent="0.25">
      <c r="A69" s="354" t="s">
        <v>457</v>
      </c>
      <c r="B69" s="355"/>
      <c r="C69" s="355"/>
      <c r="D69" s="355"/>
      <c r="E69" s="355"/>
      <c r="F69" s="355"/>
      <c r="G69" s="355"/>
      <c r="H69" s="356"/>
    </row>
    <row r="70" spans="1:23" ht="16.5" customHeight="1" x14ac:dyDescent="0.25">
      <c r="A70" s="357"/>
      <c r="B70" s="358"/>
      <c r="C70" s="358"/>
      <c r="D70" s="358"/>
      <c r="E70" s="358"/>
      <c r="F70" s="358"/>
      <c r="G70" s="358"/>
      <c r="H70" s="359"/>
    </row>
    <row r="71" spans="1:23" ht="16.5" customHeight="1" x14ac:dyDescent="0.25">
      <c r="A71" s="360" t="s">
        <v>123</v>
      </c>
      <c r="B71" s="360" t="s">
        <v>4</v>
      </c>
      <c r="C71" s="362" t="s">
        <v>452</v>
      </c>
      <c r="D71" s="363"/>
      <c r="E71" s="362" t="s">
        <v>453</v>
      </c>
      <c r="F71" s="363"/>
      <c r="G71" s="362" t="s">
        <v>454</v>
      </c>
      <c r="H71" s="363"/>
    </row>
    <row r="72" spans="1:23" ht="16.5" customHeight="1" x14ac:dyDescent="0.25">
      <c r="A72" s="361"/>
      <c r="B72" s="361"/>
      <c r="C72" s="364"/>
      <c r="D72" s="365"/>
      <c r="E72" s="364"/>
      <c r="F72" s="365"/>
      <c r="G72" s="364"/>
      <c r="H72" s="365"/>
    </row>
    <row r="73" spans="1:23" ht="16.5" customHeight="1" x14ac:dyDescent="0.25">
      <c r="A73" s="216">
        <v>1</v>
      </c>
      <c r="B73" s="188" t="s">
        <v>130</v>
      </c>
      <c r="C73" s="352">
        <f>AVERAGE(G7,G8,G15,G16,G18,G21,G23,G36,G41,G42,G46)</f>
        <v>331962.21727272728</v>
      </c>
      <c r="D73" s="353"/>
      <c r="E73" s="352">
        <f>AVERAGE(H46,H42,H41,H36,H23,H21,H18,H16,H15,H8,H7)</f>
        <v>52.339090909090913</v>
      </c>
      <c r="F73" s="353"/>
      <c r="G73" s="352">
        <v>6342.42</v>
      </c>
      <c r="H73" s="353"/>
    </row>
    <row r="74" spans="1:23" ht="27" customHeight="1" x14ac:dyDescent="0.25">
      <c r="A74" s="188">
        <v>2</v>
      </c>
      <c r="B74" s="217" t="s">
        <v>456</v>
      </c>
      <c r="C74" s="352">
        <f>AVERAGE(G48:G49)</f>
        <v>226508.58499999999</v>
      </c>
      <c r="D74" s="353"/>
      <c r="E74" s="352">
        <f>AVERAGE(H48:H49)</f>
        <v>46.959999999999994</v>
      </c>
      <c r="F74" s="353"/>
      <c r="G74" s="352">
        <v>4823.4399999999996</v>
      </c>
      <c r="H74" s="353"/>
    </row>
    <row r="75" spans="1:23" ht="16.5" customHeight="1" x14ac:dyDescent="0.25">
      <c r="A75" s="216">
        <v>3</v>
      </c>
      <c r="B75" s="188" t="s">
        <v>206</v>
      </c>
      <c r="C75" s="352">
        <f>AVERAGE(G50:G51)</f>
        <v>523714.77</v>
      </c>
      <c r="D75" s="353"/>
      <c r="E75" s="352">
        <f>AVERAGE(H50:H51)</f>
        <v>84.365000000000009</v>
      </c>
      <c r="F75" s="353"/>
      <c r="G75" s="352">
        <v>6207.36</v>
      </c>
      <c r="H75" s="353"/>
    </row>
    <row r="76" spans="1:23" ht="16.5" customHeight="1" x14ac:dyDescent="0.25">
      <c r="A76" s="216">
        <v>4</v>
      </c>
      <c r="B76" s="188" t="s">
        <v>208</v>
      </c>
      <c r="C76" s="352">
        <f>AVERAGE(G53:G54)</f>
        <v>507805.11499999999</v>
      </c>
      <c r="D76" s="353"/>
      <c r="E76" s="352">
        <f>AVERAGE(H53:H54)</f>
        <v>127.47500000000001</v>
      </c>
      <c r="F76" s="353"/>
      <c r="G76" s="352">
        <v>3983.41</v>
      </c>
      <c r="H76" s="353"/>
    </row>
  </sheetData>
  <mergeCells count="112">
    <mergeCell ref="AN3:BA3"/>
    <mergeCell ref="AN9:BA9"/>
    <mergeCell ref="Q42:R42"/>
    <mergeCell ref="Q37:R37"/>
    <mergeCell ref="Q38:R38"/>
    <mergeCell ref="Q39:R39"/>
    <mergeCell ref="Q40:R40"/>
    <mergeCell ref="Q41:R41"/>
    <mergeCell ref="K49:L49"/>
    <mergeCell ref="M49:N49"/>
    <mergeCell ref="S37:T37"/>
    <mergeCell ref="U37:V37"/>
    <mergeCell ref="S38:T38"/>
    <mergeCell ref="U38:V38"/>
    <mergeCell ref="S39:T39"/>
    <mergeCell ref="U39:V39"/>
    <mergeCell ref="K37:L37"/>
    <mergeCell ref="M37:N37"/>
    <mergeCell ref="K38:L38"/>
    <mergeCell ref="M38:N38"/>
    <mergeCell ref="K39:L39"/>
    <mergeCell ref="M39:N39"/>
    <mergeCell ref="J3:W3"/>
    <mergeCell ref="J22:W22"/>
    <mergeCell ref="K43:L43"/>
    <mergeCell ref="M43:N43"/>
    <mergeCell ref="S40:T40"/>
    <mergeCell ref="U40:V40"/>
    <mergeCell ref="S42:T42"/>
    <mergeCell ref="U42:V42"/>
    <mergeCell ref="S41:T41"/>
    <mergeCell ref="U41:V41"/>
    <mergeCell ref="K40:L40"/>
    <mergeCell ref="M40:N40"/>
    <mergeCell ref="K41:L41"/>
    <mergeCell ref="M41:N41"/>
    <mergeCell ref="K42:L42"/>
    <mergeCell ref="M42:N42"/>
    <mergeCell ref="K51:L51"/>
    <mergeCell ref="M51:N51"/>
    <mergeCell ref="K46:L46"/>
    <mergeCell ref="M46:N46"/>
    <mergeCell ref="K47:L47"/>
    <mergeCell ref="M47:N47"/>
    <mergeCell ref="K48:L48"/>
    <mergeCell ref="M48:N48"/>
    <mergeCell ref="K44:L44"/>
    <mergeCell ref="M44:N44"/>
    <mergeCell ref="K45:L45"/>
    <mergeCell ref="M45:N45"/>
    <mergeCell ref="K50:L50"/>
    <mergeCell ref="M50:N50"/>
    <mergeCell ref="J35:J36"/>
    <mergeCell ref="K35:L36"/>
    <mergeCell ref="M35:N36"/>
    <mergeCell ref="O35:O36"/>
    <mergeCell ref="J33:O34"/>
    <mergeCell ref="Q35:R36"/>
    <mergeCell ref="Q33:W34"/>
    <mergeCell ref="S35:T36"/>
    <mergeCell ref="U35:V36"/>
    <mergeCell ref="W35:W36"/>
    <mergeCell ref="A59:H60"/>
    <mergeCell ref="A61:A62"/>
    <mergeCell ref="B61:B62"/>
    <mergeCell ref="C61:D62"/>
    <mergeCell ref="E61:F62"/>
    <mergeCell ref="G61:H62"/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B4:B47"/>
    <mergeCell ref="B48:B49"/>
    <mergeCell ref="B50:B51"/>
    <mergeCell ref="B52:B54"/>
    <mergeCell ref="C65:D65"/>
    <mergeCell ref="E65:F65"/>
    <mergeCell ref="G65:H65"/>
    <mergeCell ref="C63:D63"/>
    <mergeCell ref="E63:F63"/>
    <mergeCell ref="G63:H63"/>
    <mergeCell ref="C64:D64"/>
    <mergeCell ref="E64:F64"/>
    <mergeCell ref="G64:H64"/>
    <mergeCell ref="A69:H70"/>
    <mergeCell ref="A71:A72"/>
    <mergeCell ref="B71:B72"/>
    <mergeCell ref="C71:D72"/>
    <mergeCell ref="E71:F72"/>
    <mergeCell ref="G71:H72"/>
    <mergeCell ref="C66:D66"/>
    <mergeCell ref="E66:F66"/>
    <mergeCell ref="G66:H66"/>
    <mergeCell ref="C76:D76"/>
    <mergeCell ref="E76:F76"/>
    <mergeCell ref="G76:H76"/>
    <mergeCell ref="C75:D75"/>
    <mergeCell ref="E75:F75"/>
    <mergeCell ref="G75:H75"/>
    <mergeCell ref="C73:D73"/>
    <mergeCell ref="E73:F73"/>
    <mergeCell ref="G73:H73"/>
    <mergeCell ref="C74:D74"/>
    <mergeCell ref="E74:F74"/>
    <mergeCell ref="G74:H74"/>
  </mergeCells>
  <pageMargins left="0.51181102362204722" right="0.51181102362204722" top="0.55118110236220474" bottom="0.55118110236220474" header="0.31496062992125984" footer="0.31496062992125984"/>
  <pageSetup paperSize="9" scale="72" orientation="landscape" horizontalDpi="4294967293" r:id="rId1"/>
  <rowBreaks count="2" manualBreakCount="2">
    <brk id="32" max="53" man="1"/>
    <brk id="58" max="53" man="1"/>
  </rowBreaks>
  <colBreaks count="3" manualBreakCount="3">
    <brk id="9" max="1048575" man="1"/>
    <brk id="23" max="79" man="1"/>
    <brk id="38" max="1048575" man="1"/>
  </colBreaks>
  <ignoredErrors>
    <ignoredError sqref="C63:C66 E63:E66 C74:C76 E74:E76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50"/>
  <sheetViews>
    <sheetView zoomScaleNormal="100" workbookViewId="0">
      <selection activeCell="S51" sqref="S51"/>
    </sheetView>
  </sheetViews>
  <sheetFormatPr defaultRowHeight="16.5" customHeight="1" x14ac:dyDescent="0.25"/>
  <cols>
    <col min="1" max="1" width="4.7109375" style="93" customWidth="1"/>
    <col min="2" max="2" width="23.7109375" style="93" customWidth="1"/>
    <col min="3" max="3" width="9.7109375" style="93" customWidth="1"/>
    <col min="4" max="4" width="20.7109375" style="93" customWidth="1"/>
    <col min="5" max="5" width="15.7109375" style="93" customWidth="1"/>
    <col min="6" max="6" width="23.7109375" style="93" customWidth="1"/>
    <col min="7" max="7" width="19.7109375" style="93" customWidth="1"/>
    <col min="8" max="8" width="18.28515625" style="93" customWidth="1"/>
    <col min="9" max="21" width="8.7109375" style="93" customWidth="1"/>
    <col min="22" max="16384" width="9.140625" style="93"/>
  </cols>
  <sheetData>
    <row r="1" spans="1:21" ht="16.5" customHeight="1" x14ac:dyDescent="0.25">
      <c r="A1" s="321" t="s">
        <v>163</v>
      </c>
      <c r="B1" s="322"/>
      <c r="C1" s="322"/>
      <c r="D1" s="322"/>
      <c r="E1" s="322"/>
      <c r="F1" s="322"/>
      <c r="G1" s="323"/>
    </row>
    <row r="2" spans="1:21" ht="16.5" customHeight="1" x14ac:dyDescent="0.25">
      <c r="A2" s="374" t="s">
        <v>123</v>
      </c>
      <c r="B2" s="374" t="s">
        <v>4</v>
      </c>
      <c r="C2" s="374" t="s">
        <v>124</v>
      </c>
      <c r="D2" s="374" t="s">
        <v>126</v>
      </c>
      <c r="E2" s="374" t="s">
        <v>127</v>
      </c>
      <c r="F2" s="374" t="s">
        <v>128</v>
      </c>
      <c r="G2" s="374" t="s">
        <v>129</v>
      </c>
    </row>
    <row r="3" spans="1:21" ht="16.5" customHeight="1" x14ac:dyDescent="0.25">
      <c r="A3" s="375"/>
      <c r="B3" s="375"/>
      <c r="C3" s="375"/>
      <c r="D3" s="375"/>
      <c r="E3" s="375"/>
      <c r="F3" s="375"/>
      <c r="G3" s="375"/>
      <c r="H3" s="321" t="s">
        <v>164</v>
      </c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3"/>
    </row>
    <row r="4" spans="1:21" ht="16.5" customHeight="1" x14ac:dyDescent="0.25">
      <c r="A4" s="169">
        <v>1</v>
      </c>
      <c r="B4" s="162" t="s">
        <v>130</v>
      </c>
      <c r="C4" s="162" t="s">
        <v>424</v>
      </c>
      <c r="D4" s="162" t="s">
        <v>132</v>
      </c>
      <c r="E4" s="164" t="s">
        <v>425</v>
      </c>
      <c r="F4" s="165">
        <v>83040.61</v>
      </c>
      <c r="G4" s="162">
        <v>53.54</v>
      </c>
      <c r="H4" s="82" t="s">
        <v>4</v>
      </c>
      <c r="I4" s="82" t="s">
        <v>5</v>
      </c>
      <c r="J4" s="82" t="s">
        <v>6</v>
      </c>
      <c r="K4" s="82" t="s">
        <v>7</v>
      </c>
      <c r="L4" s="82" t="s">
        <v>8</v>
      </c>
      <c r="M4" s="82" t="s">
        <v>9</v>
      </c>
      <c r="N4" s="82" t="s">
        <v>10</v>
      </c>
      <c r="O4" s="82" t="s">
        <v>11</v>
      </c>
      <c r="P4" s="82" t="s">
        <v>12</v>
      </c>
      <c r="Q4" s="82" t="s">
        <v>13</v>
      </c>
      <c r="R4" s="82" t="s">
        <v>14</v>
      </c>
      <c r="S4" s="82" t="s">
        <v>15</v>
      </c>
      <c r="T4" s="83" t="s">
        <v>16</v>
      </c>
      <c r="U4" s="2" t="s">
        <v>17</v>
      </c>
    </row>
    <row r="5" spans="1:21" ht="16.5" customHeight="1" x14ac:dyDescent="0.25">
      <c r="A5" s="173">
        <v>2</v>
      </c>
      <c r="B5" s="173" t="s">
        <v>206</v>
      </c>
      <c r="C5" s="173" t="s">
        <v>261</v>
      </c>
      <c r="D5" s="173" t="s">
        <v>132</v>
      </c>
      <c r="E5" s="174" t="s">
        <v>260</v>
      </c>
      <c r="F5" s="175">
        <v>300000</v>
      </c>
      <c r="G5" s="175">
        <v>146.63999999999999</v>
      </c>
      <c r="H5" s="74" t="s">
        <v>25</v>
      </c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2">
        <v>1</v>
      </c>
      <c r="U5" s="2">
        <f>SUM(I5:T5)</f>
        <v>1</v>
      </c>
    </row>
    <row r="6" spans="1:21" ht="16.5" customHeight="1" x14ac:dyDescent="0.25">
      <c r="A6" s="58">
        <v>3</v>
      </c>
      <c r="B6" s="405" t="s">
        <v>156</v>
      </c>
      <c r="C6" s="170" t="s">
        <v>158</v>
      </c>
      <c r="D6" s="170" t="s">
        <v>132</v>
      </c>
      <c r="E6" s="171" t="s">
        <v>159</v>
      </c>
      <c r="F6" s="172">
        <v>439409.74</v>
      </c>
      <c r="G6" s="172">
        <v>869</v>
      </c>
      <c r="H6" s="74" t="s">
        <v>33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2"/>
      <c r="U6" s="2">
        <f t="shared" ref="U6:U19" si="0">SUM(I6:T6)</f>
        <v>0</v>
      </c>
    </row>
    <row r="7" spans="1:21" ht="16.5" customHeight="1" x14ac:dyDescent="0.25">
      <c r="A7" s="169">
        <v>4</v>
      </c>
      <c r="B7" s="318"/>
      <c r="C7" s="154" t="s">
        <v>162</v>
      </c>
      <c r="D7" s="154" t="s">
        <v>132</v>
      </c>
      <c r="E7" s="176" t="s">
        <v>151</v>
      </c>
      <c r="F7" s="41">
        <v>782827.39</v>
      </c>
      <c r="G7" s="41">
        <v>1679</v>
      </c>
      <c r="H7" s="74" t="s">
        <v>37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2"/>
      <c r="U7" s="2">
        <f t="shared" si="0"/>
        <v>0</v>
      </c>
    </row>
    <row r="8" spans="1:21" ht="16.5" customHeight="1" x14ac:dyDescent="0.25">
      <c r="A8" s="58">
        <v>5</v>
      </c>
      <c r="B8" s="405" t="s">
        <v>208</v>
      </c>
      <c r="C8" s="63">
        <v>51</v>
      </c>
      <c r="D8" s="63" t="s">
        <v>132</v>
      </c>
      <c r="E8" s="120" t="s">
        <v>260</v>
      </c>
      <c r="F8" s="121">
        <v>200000</v>
      </c>
      <c r="G8" s="121">
        <v>133.30000000000001</v>
      </c>
      <c r="H8" s="74" t="s">
        <v>40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2"/>
      <c r="U8" s="2">
        <f t="shared" si="0"/>
        <v>0</v>
      </c>
    </row>
    <row r="9" spans="1:21" ht="16.5" customHeight="1" x14ac:dyDescent="0.25">
      <c r="A9" s="169">
        <v>6</v>
      </c>
      <c r="B9" s="318"/>
      <c r="C9" s="162">
        <v>51</v>
      </c>
      <c r="D9" s="162" t="s">
        <v>132</v>
      </c>
      <c r="E9" s="164" t="s">
        <v>337</v>
      </c>
      <c r="F9" s="165">
        <v>250000</v>
      </c>
      <c r="G9" s="165">
        <v>166</v>
      </c>
      <c r="H9" s="74" t="s">
        <v>43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2"/>
      <c r="U9" s="2">
        <f t="shared" si="0"/>
        <v>0</v>
      </c>
    </row>
    <row r="10" spans="1:21" ht="16.5" customHeight="1" x14ac:dyDescent="0.25">
      <c r="A10" s="58">
        <v>7</v>
      </c>
      <c r="B10" s="63" t="s">
        <v>157</v>
      </c>
      <c r="C10" s="63">
        <v>184</v>
      </c>
      <c r="D10" s="63" t="s">
        <v>132</v>
      </c>
      <c r="E10" s="120" t="s">
        <v>148</v>
      </c>
      <c r="F10" s="121">
        <v>52095.32</v>
      </c>
      <c r="G10" s="121">
        <v>1207</v>
      </c>
      <c r="H10" s="74" t="s">
        <v>45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2"/>
      <c r="U10" s="2">
        <f t="shared" si="0"/>
        <v>0</v>
      </c>
    </row>
    <row r="11" spans="1:21" ht="16.5" customHeight="1" x14ac:dyDescent="0.25">
      <c r="H11" s="74" t="s">
        <v>50</v>
      </c>
      <c r="I11" s="74"/>
      <c r="J11" s="74"/>
      <c r="K11" s="74">
        <v>1</v>
      </c>
      <c r="L11" s="74"/>
      <c r="M11" s="74"/>
      <c r="N11" s="74"/>
      <c r="O11" s="74"/>
      <c r="P11" s="74"/>
      <c r="Q11" s="74"/>
      <c r="R11" s="74"/>
      <c r="S11" s="74"/>
      <c r="T11" s="72"/>
      <c r="U11" s="2">
        <f t="shared" si="0"/>
        <v>1</v>
      </c>
    </row>
    <row r="12" spans="1:21" ht="16.5" customHeight="1" x14ac:dyDescent="0.25">
      <c r="F12" s="268"/>
      <c r="H12" s="74" t="s">
        <v>54</v>
      </c>
      <c r="I12" s="74">
        <v>1</v>
      </c>
      <c r="J12" s="74">
        <v>1</v>
      </c>
      <c r="K12" s="74"/>
      <c r="L12" s="74"/>
      <c r="M12" s="74"/>
      <c r="N12" s="74"/>
      <c r="O12" s="74"/>
      <c r="P12" s="74"/>
      <c r="Q12" s="74"/>
      <c r="R12" s="74"/>
      <c r="S12" s="74"/>
      <c r="T12" s="72"/>
      <c r="U12" s="2">
        <f t="shared" si="0"/>
        <v>2</v>
      </c>
    </row>
    <row r="13" spans="1:21" ht="16.5" customHeight="1" x14ac:dyDescent="0.25">
      <c r="F13" s="268"/>
      <c r="G13" s="268"/>
      <c r="H13" s="74" t="s">
        <v>57</v>
      </c>
      <c r="I13" s="74"/>
      <c r="J13" s="74"/>
      <c r="K13" s="74">
        <v>1</v>
      </c>
      <c r="L13" s="74">
        <v>1</v>
      </c>
      <c r="M13" s="74"/>
      <c r="N13" s="74"/>
      <c r="O13" s="74"/>
      <c r="P13" s="74"/>
      <c r="Q13" s="74"/>
      <c r="R13" s="74"/>
      <c r="S13" s="74"/>
      <c r="T13" s="72"/>
      <c r="U13" s="2">
        <f t="shared" si="0"/>
        <v>2</v>
      </c>
    </row>
    <row r="14" spans="1:21" ht="16.5" customHeight="1" x14ac:dyDescent="0.25">
      <c r="F14" s="268"/>
      <c r="H14" s="74" t="s">
        <v>62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2"/>
      <c r="U14" s="2">
        <f t="shared" si="0"/>
        <v>0</v>
      </c>
    </row>
    <row r="15" spans="1:21" ht="16.5" customHeight="1" x14ac:dyDescent="0.25">
      <c r="F15" s="268"/>
      <c r="H15" s="74" t="s">
        <v>65</v>
      </c>
      <c r="I15" s="74"/>
      <c r="J15" s="74">
        <v>1</v>
      </c>
      <c r="K15" s="74"/>
      <c r="L15" s="74"/>
      <c r="M15" s="74"/>
      <c r="N15" s="74"/>
      <c r="O15" s="74"/>
      <c r="P15" s="74"/>
      <c r="Q15" s="74"/>
      <c r="R15" s="74"/>
      <c r="S15" s="74"/>
      <c r="T15" s="72"/>
      <c r="U15" s="2">
        <f t="shared" si="0"/>
        <v>1</v>
      </c>
    </row>
    <row r="16" spans="1:21" ht="16.5" customHeight="1" x14ac:dyDescent="0.25">
      <c r="H16" s="74" t="s">
        <v>68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2"/>
      <c r="U16" s="2">
        <f t="shared" si="0"/>
        <v>0</v>
      </c>
    </row>
    <row r="17" spans="1:21" ht="16.5" customHeight="1" x14ac:dyDescent="0.25">
      <c r="H17" s="75" t="s">
        <v>71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59"/>
      <c r="U17" s="2">
        <f t="shared" si="0"/>
        <v>0</v>
      </c>
    </row>
    <row r="18" spans="1:21" ht="16.5" customHeight="1" x14ac:dyDescent="0.25">
      <c r="A18" s="408" t="s">
        <v>473</v>
      </c>
      <c r="B18" s="409"/>
      <c r="C18" s="409"/>
      <c r="D18" s="409"/>
      <c r="E18" s="409"/>
      <c r="F18" s="409"/>
      <c r="G18" s="410"/>
      <c r="H18" s="75" t="s">
        <v>75</v>
      </c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59"/>
      <c r="U18" s="80">
        <f t="shared" si="0"/>
        <v>0</v>
      </c>
    </row>
    <row r="19" spans="1:21" ht="16.5" customHeight="1" x14ac:dyDescent="0.25">
      <c r="A19" s="360" t="s">
        <v>123</v>
      </c>
      <c r="B19" s="360" t="s">
        <v>4</v>
      </c>
      <c r="C19" s="362" t="s">
        <v>452</v>
      </c>
      <c r="D19" s="363"/>
      <c r="E19" s="362" t="s">
        <v>453</v>
      </c>
      <c r="F19" s="363"/>
      <c r="G19" s="411" t="s">
        <v>454</v>
      </c>
      <c r="H19" s="231" t="s">
        <v>17</v>
      </c>
      <c r="I19" s="34">
        <f t="shared" ref="I19:T19" si="1">SUM(I5:I18)</f>
        <v>1</v>
      </c>
      <c r="J19" s="34">
        <f t="shared" si="1"/>
        <v>2</v>
      </c>
      <c r="K19" s="34">
        <f t="shared" si="1"/>
        <v>2</v>
      </c>
      <c r="L19" s="34">
        <f t="shared" si="1"/>
        <v>1</v>
      </c>
      <c r="M19" s="34">
        <f t="shared" si="1"/>
        <v>0</v>
      </c>
      <c r="N19" s="34">
        <f t="shared" si="1"/>
        <v>0</v>
      </c>
      <c r="O19" s="34">
        <f t="shared" si="1"/>
        <v>0</v>
      </c>
      <c r="P19" s="34">
        <f t="shared" si="1"/>
        <v>0</v>
      </c>
      <c r="Q19" s="34">
        <f t="shared" si="1"/>
        <v>0</v>
      </c>
      <c r="R19" s="34">
        <f t="shared" si="1"/>
        <v>0</v>
      </c>
      <c r="S19" s="34">
        <f t="shared" si="1"/>
        <v>0</v>
      </c>
      <c r="T19" s="76">
        <f t="shared" si="1"/>
        <v>1</v>
      </c>
      <c r="U19" s="37">
        <f t="shared" si="0"/>
        <v>7</v>
      </c>
    </row>
    <row r="20" spans="1:21" ht="16.5" customHeight="1" x14ac:dyDescent="0.25">
      <c r="A20" s="361"/>
      <c r="B20" s="361"/>
      <c r="C20" s="364"/>
      <c r="D20" s="365"/>
      <c r="E20" s="364"/>
      <c r="F20" s="365"/>
      <c r="G20" s="412"/>
    </row>
    <row r="21" spans="1:21" ht="16.5" customHeight="1" x14ac:dyDescent="0.25">
      <c r="A21" s="216">
        <v>1</v>
      </c>
      <c r="B21" s="216" t="s">
        <v>130</v>
      </c>
      <c r="C21" s="406">
        <v>83040.61</v>
      </c>
      <c r="D21" s="407"/>
      <c r="E21" s="406">
        <v>53.54</v>
      </c>
      <c r="F21" s="407"/>
      <c r="G21" s="246">
        <v>1551</v>
      </c>
    </row>
    <row r="22" spans="1:21" ht="16.5" customHeight="1" x14ac:dyDescent="0.25">
      <c r="A22" s="216">
        <v>2</v>
      </c>
      <c r="B22" s="216" t="s">
        <v>206</v>
      </c>
      <c r="C22" s="413">
        <v>300000</v>
      </c>
      <c r="D22" s="413"/>
      <c r="E22" s="413">
        <v>146.63999999999999</v>
      </c>
      <c r="F22" s="413"/>
      <c r="G22" s="246">
        <v>2045.83</v>
      </c>
      <c r="H22" s="321" t="s">
        <v>165</v>
      </c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3"/>
    </row>
    <row r="23" spans="1:21" ht="16.5" customHeight="1" x14ac:dyDescent="0.25">
      <c r="A23" s="216">
        <v>3</v>
      </c>
      <c r="B23" s="216" t="s">
        <v>156</v>
      </c>
      <c r="C23" s="406">
        <f>AVERAGE(F6,F7)</f>
        <v>611118.56499999994</v>
      </c>
      <c r="D23" s="407"/>
      <c r="E23" s="406">
        <f>AVERAGE(G6,G7)</f>
        <v>1274</v>
      </c>
      <c r="F23" s="407"/>
      <c r="G23" s="246">
        <v>479.68</v>
      </c>
      <c r="H23" s="82" t="s">
        <v>94</v>
      </c>
      <c r="I23" s="78" t="s">
        <v>5</v>
      </c>
      <c r="J23" s="78" t="s">
        <v>6</v>
      </c>
      <c r="K23" s="78" t="s">
        <v>7</v>
      </c>
      <c r="L23" s="78" t="s">
        <v>8</v>
      </c>
      <c r="M23" s="78" t="s">
        <v>9</v>
      </c>
      <c r="N23" s="78" t="s">
        <v>10</v>
      </c>
      <c r="O23" s="78" t="s">
        <v>11</v>
      </c>
      <c r="P23" s="78" t="s">
        <v>12</v>
      </c>
      <c r="Q23" s="78" t="s">
        <v>13</v>
      </c>
      <c r="R23" s="78" t="s">
        <v>14</v>
      </c>
      <c r="S23" s="78" t="s">
        <v>15</v>
      </c>
      <c r="T23" s="90" t="s">
        <v>16</v>
      </c>
      <c r="U23" s="2" t="s">
        <v>17</v>
      </c>
    </row>
    <row r="24" spans="1:21" ht="16.5" customHeight="1" x14ac:dyDescent="0.25">
      <c r="A24" s="216">
        <v>4</v>
      </c>
      <c r="B24" s="216" t="s">
        <v>208</v>
      </c>
      <c r="C24" s="406">
        <f>AVERAGE(F8,F9)</f>
        <v>225000</v>
      </c>
      <c r="D24" s="407"/>
      <c r="E24" s="406">
        <f>AVERAGE(G8,G9)</f>
        <v>149.65</v>
      </c>
      <c r="F24" s="407"/>
      <c r="G24" s="246">
        <v>1503.51</v>
      </c>
      <c r="H24" s="74" t="s">
        <v>97</v>
      </c>
      <c r="I24" s="74">
        <v>1</v>
      </c>
      <c r="J24" s="74">
        <v>2</v>
      </c>
      <c r="K24" s="74">
        <v>2</v>
      </c>
      <c r="L24" s="74">
        <v>1</v>
      </c>
      <c r="M24" s="74"/>
      <c r="N24" s="74"/>
      <c r="O24" s="74"/>
      <c r="P24" s="74"/>
      <c r="Q24" s="74"/>
      <c r="R24" s="74"/>
      <c r="S24" s="74"/>
      <c r="T24" s="1">
        <v>1</v>
      </c>
      <c r="U24" s="2">
        <f>SUM(I24:T24)</f>
        <v>7</v>
      </c>
    </row>
    <row r="25" spans="1:21" ht="16.5" customHeight="1" x14ac:dyDescent="0.25">
      <c r="A25" s="216">
        <v>5</v>
      </c>
      <c r="B25" s="216" t="s">
        <v>157</v>
      </c>
      <c r="C25" s="406">
        <v>52095.32</v>
      </c>
      <c r="D25" s="407"/>
      <c r="E25" s="406">
        <v>1207</v>
      </c>
      <c r="F25" s="407"/>
      <c r="G25" s="246">
        <v>43.16</v>
      </c>
      <c r="H25" s="74" t="s">
        <v>100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1"/>
      <c r="U25" s="2">
        <f t="shared" ref="U25:U28" si="2">SUM(I25:T25)</f>
        <v>0</v>
      </c>
    </row>
    <row r="26" spans="1:21" ht="16.5" customHeight="1" x14ac:dyDescent="0.25">
      <c r="H26" s="74" t="s">
        <v>103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1"/>
      <c r="U26" s="2">
        <f t="shared" si="2"/>
        <v>0</v>
      </c>
    </row>
    <row r="27" spans="1:21" ht="16.5" customHeight="1" x14ac:dyDescent="0.25">
      <c r="H27" s="74" t="s">
        <v>105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1"/>
      <c r="U27" s="2">
        <f t="shared" si="2"/>
        <v>0</v>
      </c>
    </row>
    <row r="28" spans="1:21" ht="16.5" customHeight="1" x14ac:dyDescent="0.25">
      <c r="H28" s="35" t="s">
        <v>109</v>
      </c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6"/>
      <c r="U28" s="92">
        <f t="shared" si="2"/>
        <v>0</v>
      </c>
    </row>
    <row r="29" spans="1:21" ht="16.5" customHeight="1" x14ac:dyDescent="0.25">
      <c r="H29" s="34" t="s">
        <v>17</v>
      </c>
      <c r="I29" s="34">
        <f t="shared" ref="I29:T29" si="3">SUM(I24:I28)</f>
        <v>1</v>
      </c>
      <c r="J29" s="34">
        <f t="shared" si="3"/>
        <v>2</v>
      </c>
      <c r="K29" s="34">
        <f t="shared" si="3"/>
        <v>2</v>
      </c>
      <c r="L29" s="34">
        <f t="shared" si="3"/>
        <v>1</v>
      </c>
      <c r="M29" s="34">
        <f t="shared" si="3"/>
        <v>0</v>
      </c>
      <c r="N29" s="34">
        <f t="shared" si="3"/>
        <v>0</v>
      </c>
      <c r="O29" s="34">
        <f t="shared" si="3"/>
        <v>0</v>
      </c>
      <c r="P29" s="34">
        <f t="shared" si="3"/>
        <v>0</v>
      </c>
      <c r="Q29" s="34">
        <f t="shared" si="3"/>
        <v>0</v>
      </c>
      <c r="R29" s="34">
        <f t="shared" si="3"/>
        <v>0</v>
      </c>
      <c r="S29" s="34">
        <f t="shared" si="3"/>
        <v>0</v>
      </c>
      <c r="T29" s="76">
        <f t="shared" si="3"/>
        <v>1</v>
      </c>
      <c r="U29" s="37">
        <f t="shared" ref="U29" si="4">SUM(I29:T29)</f>
        <v>7</v>
      </c>
    </row>
    <row r="33" spans="8:21" ht="16.5" customHeight="1" x14ac:dyDescent="0.25">
      <c r="H33" s="354" t="s">
        <v>173</v>
      </c>
      <c r="I33" s="355"/>
      <c r="J33" s="355"/>
      <c r="K33" s="355"/>
      <c r="L33" s="355"/>
      <c r="M33" s="356"/>
      <c r="O33" s="354" t="s">
        <v>174</v>
      </c>
      <c r="P33" s="355"/>
      <c r="Q33" s="355"/>
      <c r="R33" s="355"/>
      <c r="S33" s="355"/>
      <c r="T33" s="355"/>
      <c r="U33" s="356"/>
    </row>
    <row r="34" spans="8:21" ht="16.5" customHeight="1" x14ac:dyDescent="0.25">
      <c r="H34" s="357"/>
      <c r="I34" s="358"/>
      <c r="J34" s="358"/>
      <c r="K34" s="358"/>
      <c r="L34" s="358"/>
      <c r="M34" s="359"/>
      <c r="O34" s="357"/>
      <c r="P34" s="358"/>
      <c r="Q34" s="358"/>
      <c r="R34" s="358"/>
      <c r="S34" s="358"/>
      <c r="T34" s="358"/>
      <c r="U34" s="359"/>
    </row>
    <row r="35" spans="8:21" ht="16.5" customHeight="1" x14ac:dyDescent="0.25">
      <c r="H35" s="82" t="s">
        <v>4</v>
      </c>
      <c r="I35" s="310" t="s">
        <v>116</v>
      </c>
      <c r="J35" s="311"/>
      <c r="K35" s="310" t="s">
        <v>117</v>
      </c>
      <c r="L35" s="311"/>
      <c r="M35" s="2" t="s">
        <v>17</v>
      </c>
      <c r="O35" s="310" t="s">
        <v>94</v>
      </c>
      <c r="P35" s="311"/>
      <c r="Q35" s="310" t="s">
        <v>116</v>
      </c>
      <c r="R35" s="311"/>
      <c r="S35" s="310" t="s">
        <v>117</v>
      </c>
      <c r="T35" s="311"/>
      <c r="U35" s="2" t="s">
        <v>17</v>
      </c>
    </row>
    <row r="36" spans="8:21" ht="16.5" customHeight="1" x14ac:dyDescent="0.25">
      <c r="H36" s="74" t="s">
        <v>25</v>
      </c>
      <c r="I36" s="307"/>
      <c r="J36" s="309"/>
      <c r="K36" s="307">
        <v>1</v>
      </c>
      <c r="L36" s="395"/>
      <c r="M36" s="2">
        <f>SUM(I36:L36)</f>
        <v>1</v>
      </c>
      <c r="O36" s="307" t="s">
        <v>97</v>
      </c>
      <c r="P36" s="309"/>
      <c r="Q36" s="307"/>
      <c r="R36" s="309"/>
      <c r="S36" s="307">
        <v>7</v>
      </c>
      <c r="T36" s="395"/>
      <c r="U36" s="2">
        <f>SUM(Q36:T36)</f>
        <v>7</v>
      </c>
    </row>
    <row r="37" spans="8:21" ht="16.5" customHeight="1" x14ac:dyDescent="0.25">
      <c r="H37" s="74" t="s">
        <v>33</v>
      </c>
      <c r="I37" s="307"/>
      <c r="J37" s="309"/>
      <c r="K37" s="307"/>
      <c r="L37" s="395"/>
      <c r="M37" s="2">
        <f t="shared" ref="M37:M50" si="5">SUM(I37:L37)</f>
        <v>0</v>
      </c>
      <c r="O37" s="307" t="s">
        <v>103</v>
      </c>
      <c r="P37" s="309"/>
      <c r="Q37" s="307"/>
      <c r="R37" s="309"/>
      <c r="S37" s="307"/>
      <c r="T37" s="395"/>
      <c r="U37" s="2">
        <f t="shared" ref="U37:U40" si="6">SUM(Q37:T37)</f>
        <v>0</v>
      </c>
    </row>
    <row r="38" spans="8:21" ht="16.5" customHeight="1" x14ac:dyDescent="0.25">
      <c r="H38" s="74" t="s">
        <v>37</v>
      </c>
      <c r="I38" s="307"/>
      <c r="J38" s="309"/>
      <c r="K38" s="307"/>
      <c r="L38" s="395"/>
      <c r="M38" s="2">
        <f t="shared" si="5"/>
        <v>0</v>
      </c>
      <c r="O38" s="307" t="s">
        <v>100</v>
      </c>
      <c r="P38" s="309"/>
      <c r="Q38" s="307"/>
      <c r="R38" s="309"/>
      <c r="S38" s="307"/>
      <c r="T38" s="395"/>
      <c r="U38" s="2">
        <f t="shared" si="6"/>
        <v>0</v>
      </c>
    </row>
    <row r="39" spans="8:21" ht="16.5" customHeight="1" x14ac:dyDescent="0.25">
      <c r="H39" s="74" t="s">
        <v>40</v>
      </c>
      <c r="I39" s="307"/>
      <c r="J39" s="309"/>
      <c r="K39" s="307"/>
      <c r="L39" s="395"/>
      <c r="M39" s="2">
        <f t="shared" si="5"/>
        <v>0</v>
      </c>
      <c r="O39" s="307" t="s">
        <v>105</v>
      </c>
      <c r="P39" s="309"/>
      <c r="Q39" s="307"/>
      <c r="R39" s="309"/>
      <c r="S39" s="307"/>
      <c r="T39" s="395"/>
      <c r="U39" s="2">
        <f t="shared" si="6"/>
        <v>0</v>
      </c>
    </row>
    <row r="40" spans="8:21" ht="16.5" customHeight="1" x14ac:dyDescent="0.25">
      <c r="H40" s="74" t="s">
        <v>43</v>
      </c>
      <c r="I40" s="307"/>
      <c r="J40" s="309"/>
      <c r="K40" s="307"/>
      <c r="L40" s="395"/>
      <c r="M40" s="2">
        <f t="shared" si="5"/>
        <v>0</v>
      </c>
      <c r="O40" s="338" t="s">
        <v>109</v>
      </c>
      <c r="P40" s="339"/>
      <c r="Q40" s="338"/>
      <c r="R40" s="339"/>
      <c r="S40" s="338"/>
      <c r="T40" s="396"/>
      <c r="U40" s="92">
        <f t="shared" si="6"/>
        <v>0</v>
      </c>
    </row>
    <row r="41" spans="8:21" ht="16.5" customHeight="1" x14ac:dyDescent="0.25">
      <c r="H41" s="74" t="s">
        <v>45</v>
      </c>
      <c r="I41" s="307"/>
      <c r="J41" s="309"/>
      <c r="K41" s="307"/>
      <c r="L41" s="395"/>
      <c r="M41" s="2">
        <f t="shared" si="5"/>
        <v>0</v>
      </c>
      <c r="O41" s="312" t="s">
        <v>17</v>
      </c>
      <c r="P41" s="313"/>
      <c r="Q41" s="312" t="s">
        <v>32</v>
      </c>
      <c r="R41" s="313"/>
      <c r="S41" s="312">
        <f>SUM(S36:T40)</f>
        <v>7</v>
      </c>
      <c r="T41" s="397"/>
      <c r="U41" s="37">
        <f t="shared" ref="U41" si="7">SUM(Q41:T41)</f>
        <v>7</v>
      </c>
    </row>
    <row r="42" spans="8:21" ht="16.5" customHeight="1" x14ac:dyDescent="0.25">
      <c r="H42" s="74" t="s">
        <v>50</v>
      </c>
      <c r="I42" s="307"/>
      <c r="J42" s="309"/>
      <c r="K42" s="307">
        <v>1</v>
      </c>
      <c r="L42" s="395"/>
      <c r="M42" s="2">
        <f t="shared" si="5"/>
        <v>1</v>
      </c>
    </row>
    <row r="43" spans="8:21" ht="16.5" customHeight="1" x14ac:dyDescent="0.25">
      <c r="H43" s="74" t="s">
        <v>54</v>
      </c>
      <c r="I43" s="307"/>
      <c r="J43" s="309"/>
      <c r="K43" s="307">
        <v>2</v>
      </c>
      <c r="L43" s="395"/>
      <c r="M43" s="2">
        <f t="shared" si="5"/>
        <v>2</v>
      </c>
    </row>
    <row r="44" spans="8:21" ht="16.5" customHeight="1" x14ac:dyDescent="0.25">
      <c r="H44" s="74" t="s">
        <v>57</v>
      </c>
      <c r="I44" s="307"/>
      <c r="J44" s="309"/>
      <c r="K44" s="307">
        <v>2</v>
      </c>
      <c r="L44" s="395"/>
      <c r="M44" s="2">
        <f t="shared" si="5"/>
        <v>2</v>
      </c>
    </row>
    <row r="45" spans="8:21" ht="16.5" customHeight="1" x14ac:dyDescent="0.25">
      <c r="H45" s="74" t="s">
        <v>62</v>
      </c>
      <c r="I45" s="307"/>
      <c r="J45" s="309"/>
      <c r="K45" s="307"/>
      <c r="L45" s="395"/>
      <c r="M45" s="2">
        <f t="shared" si="5"/>
        <v>0</v>
      </c>
    </row>
    <row r="46" spans="8:21" ht="16.5" customHeight="1" x14ac:dyDescent="0.25">
      <c r="H46" s="74" t="s">
        <v>65</v>
      </c>
      <c r="I46" s="307"/>
      <c r="J46" s="309"/>
      <c r="K46" s="307">
        <v>1</v>
      </c>
      <c r="L46" s="395"/>
      <c r="M46" s="2">
        <f t="shared" si="5"/>
        <v>1</v>
      </c>
    </row>
    <row r="47" spans="8:21" ht="16.5" customHeight="1" x14ac:dyDescent="0.25">
      <c r="H47" s="74" t="s">
        <v>68</v>
      </c>
      <c r="I47" s="307"/>
      <c r="J47" s="309"/>
      <c r="K47" s="307"/>
      <c r="L47" s="395"/>
      <c r="M47" s="2">
        <f t="shared" si="5"/>
        <v>0</v>
      </c>
    </row>
    <row r="48" spans="8:21" ht="16.5" customHeight="1" x14ac:dyDescent="0.25">
      <c r="H48" s="75" t="s">
        <v>71</v>
      </c>
      <c r="I48" s="307"/>
      <c r="J48" s="309"/>
      <c r="K48" s="307"/>
      <c r="L48" s="395"/>
      <c r="M48" s="2">
        <f t="shared" si="5"/>
        <v>0</v>
      </c>
    </row>
    <row r="49" spans="8:13" ht="16.5" customHeight="1" x14ac:dyDescent="0.25">
      <c r="H49" s="75" t="s">
        <v>75</v>
      </c>
      <c r="I49" s="338"/>
      <c r="J49" s="339"/>
      <c r="K49" s="338"/>
      <c r="L49" s="396"/>
      <c r="M49" s="80">
        <f t="shared" si="5"/>
        <v>0</v>
      </c>
    </row>
    <row r="50" spans="8:13" ht="16.5" customHeight="1" x14ac:dyDescent="0.25">
      <c r="H50" s="34" t="s">
        <v>17</v>
      </c>
      <c r="I50" s="312" t="s">
        <v>32</v>
      </c>
      <c r="J50" s="313"/>
      <c r="K50" s="312">
        <f>SUM(K36:L49)</f>
        <v>7</v>
      </c>
      <c r="L50" s="404"/>
      <c r="M50" s="37">
        <f t="shared" si="5"/>
        <v>7</v>
      </c>
    </row>
  </sheetData>
  <mergeCells count="83">
    <mergeCell ref="C25:D25"/>
    <mergeCell ref="E25:F25"/>
    <mergeCell ref="A18:G18"/>
    <mergeCell ref="A19:A20"/>
    <mergeCell ref="B19:B20"/>
    <mergeCell ref="C19:D20"/>
    <mergeCell ref="E19:F20"/>
    <mergeCell ref="G19:G20"/>
    <mergeCell ref="C22:D22"/>
    <mergeCell ref="E22:F22"/>
    <mergeCell ref="C23:D23"/>
    <mergeCell ref="E23:F23"/>
    <mergeCell ref="C24:D24"/>
    <mergeCell ref="E24:F24"/>
    <mergeCell ref="C21:D21"/>
    <mergeCell ref="E21:F21"/>
    <mergeCell ref="B6:B7"/>
    <mergeCell ref="B8:B9"/>
    <mergeCell ref="I45:J45"/>
    <mergeCell ref="K45:L45"/>
    <mergeCell ref="I46:J46"/>
    <mergeCell ref="K46:L46"/>
    <mergeCell ref="I44:J44"/>
    <mergeCell ref="K44:L44"/>
    <mergeCell ref="I41:J41"/>
    <mergeCell ref="K41:L41"/>
    <mergeCell ref="I40:J40"/>
    <mergeCell ref="K40:L40"/>
    <mergeCell ref="I42:J42"/>
    <mergeCell ref="K42:L42"/>
    <mergeCell ref="I43:J43"/>
    <mergeCell ref="K43:L43"/>
    <mergeCell ref="I50:J50"/>
    <mergeCell ref="K50:L50"/>
    <mergeCell ref="I47:J47"/>
    <mergeCell ref="K47:L47"/>
    <mergeCell ref="I48:J48"/>
    <mergeCell ref="K48:L48"/>
    <mergeCell ref="I49:J49"/>
    <mergeCell ref="K49:L49"/>
    <mergeCell ref="Q40:R40"/>
    <mergeCell ref="S40:T40"/>
    <mergeCell ref="O41:P41"/>
    <mergeCell ref="Q41:R41"/>
    <mergeCell ref="S41:T41"/>
    <mergeCell ref="O40:P40"/>
    <mergeCell ref="I38:J38"/>
    <mergeCell ref="K38:L38"/>
    <mergeCell ref="O38:P38"/>
    <mergeCell ref="Q38:R38"/>
    <mergeCell ref="S38:T38"/>
    <mergeCell ref="I39:J39"/>
    <mergeCell ref="K39:L39"/>
    <mergeCell ref="O39:P39"/>
    <mergeCell ref="Q39:R39"/>
    <mergeCell ref="S39:T39"/>
    <mergeCell ref="I36:J36"/>
    <mergeCell ref="K36:L36"/>
    <mergeCell ref="O36:P36"/>
    <mergeCell ref="Q36:R36"/>
    <mergeCell ref="S36:T36"/>
    <mergeCell ref="I37:J37"/>
    <mergeCell ref="K37:L37"/>
    <mergeCell ref="O37:P37"/>
    <mergeCell ref="Q37:R37"/>
    <mergeCell ref="S37:T37"/>
    <mergeCell ref="H3:U3"/>
    <mergeCell ref="H22:U22"/>
    <mergeCell ref="H33:M34"/>
    <mergeCell ref="O33:U34"/>
    <mergeCell ref="I35:J35"/>
    <mergeCell ref="K35:L35"/>
    <mergeCell ref="O35:P35"/>
    <mergeCell ref="Q35:R35"/>
    <mergeCell ref="S35:T35"/>
    <mergeCell ref="F2:F3"/>
    <mergeCell ref="G2:G3"/>
    <mergeCell ref="A1:G1"/>
    <mergeCell ref="A2:A3"/>
    <mergeCell ref="B2:B3"/>
    <mergeCell ref="C2:C3"/>
    <mergeCell ref="D2:D3"/>
    <mergeCell ref="E2:E3"/>
  </mergeCells>
  <pageMargins left="0.51181102362204722" right="0.51181102362204722" top="0.55118110236220474" bottom="0.55118110236220474" header="0.31496062992125984" footer="0.31496062992125984"/>
  <pageSetup paperSize="9" scale="92" orientation="landscape" horizontalDpi="4294967293" r:id="rId1"/>
  <rowBreaks count="1" manualBreakCount="1">
    <brk id="32" max="16383" man="1"/>
  </rowBreaks>
  <colBreaks count="2" manualBreakCount="2">
    <brk id="7" max="1048575" man="1"/>
    <brk id="21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0"/>
  <sheetViews>
    <sheetView tabSelected="1" zoomScaleNormal="100" workbookViewId="0">
      <selection activeCell="D13" sqref="D13"/>
    </sheetView>
  </sheetViews>
  <sheetFormatPr defaultRowHeight="16.5" customHeight="1" x14ac:dyDescent="0.25"/>
  <cols>
    <col min="1" max="1" width="4.7109375" style="94" customWidth="1"/>
    <col min="2" max="2" width="23.7109375" style="94" customWidth="1"/>
    <col min="3" max="3" width="9.7109375" style="94" customWidth="1"/>
    <col min="4" max="4" width="20.7109375" style="94" customWidth="1"/>
    <col min="5" max="5" width="15.7109375" style="94" customWidth="1"/>
    <col min="6" max="6" width="23.7109375" style="94" customWidth="1"/>
    <col min="7" max="7" width="19.7109375" style="94" customWidth="1"/>
    <col min="8" max="8" width="18.42578125" style="94" customWidth="1"/>
    <col min="9" max="21" width="8.7109375" style="94" customWidth="1"/>
    <col min="22" max="16384" width="9.140625" style="94"/>
  </cols>
  <sheetData>
    <row r="1" spans="1:21" ht="16.5" customHeight="1" x14ac:dyDescent="0.25">
      <c r="A1" s="321" t="s">
        <v>245</v>
      </c>
      <c r="B1" s="322"/>
      <c r="C1" s="322"/>
      <c r="D1" s="322"/>
      <c r="E1" s="322"/>
      <c r="F1" s="322"/>
      <c r="G1" s="32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</row>
    <row r="2" spans="1:21" ht="16.5" customHeight="1" x14ac:dyDescent="0.25">
      <c r="A2" s="374" t="s">
        <v>123</v>
      </c>
      <c r="B2" s="374" t="s">
        <v>4</v>
      </c>
      <c r="C2" s="374" t="s">
        <v>124</v>
      </c>
      <c r="D2" s="374" t="s">
        <v>126</v>
      </c>
      <c r="E2" s="374" t="s">
        <v>127</v>
      </c>
      <c r="F2" s="374" t="s">
        <v>128</v>
      </c>
      <c r="G2" s="374" t="s">
        <v>129</v>
      </c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1" ht="16.5" customHeight="1" x14ac:dyDescent="0.25">
      <c r="A3" s="375"/>
      <c r="B3" s="375"/>
      <c r="C3" s="375"/>
      <c r="D3" s="375"/>
      <c r="E3" s="375"/>
      <c r="F3" s="375"/>
      <c r="G3" s="375"/>
      <c r="H3" s="321" t="s">
        <v>246</v>
      </c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3"/>
    </row>
    <row r="4" spans="1:21" ht="16.5" customHeight="1" x14ac:dyDescent="0.25">
      <c r="A4" s="67">
        <v>1</v>
      </c>
      <c r="B4" s="67" t="s">
        <v>237</v>
      </c>
      <c r="C4" s="67" t="s">
        <v>238</v>
      </c>
      <c r="D4" s="67" t="s">
        <v>132</v>
      </c>
      <c r="E4" s="68" t="s">
        <v>239</v>
      </c>
      <c r="F4" s="69">
        <v>299800</v>
      </c>
      <c r="G4" s="69">
        <v>790</v>
      </c>
      <c r="H4" s="82" t="s">
        <v>4</v>
      </c>
      <c r="I4" s="82" t="s">
        <v>5</v>
      </c>
      <c r="J4" s="82" t="s">
        <v>6</v>
      </c>
      <c r="K4" s="82" t="s">
        <v>7</v>
      </c>
      <c r="L4" s="82" t="s">
        <v>8</v>
      </c>
      <c r="M4" s="82" t="s">
        <v>9</v>
      </c>
      <c r="N4" s="82" t="s">
        <v>10</v>
      </c>
      <c r="O4" s="82" t="s">
        <v>11</v>
      </c>
      <c r="P4" s="82" t="s">
        <v>12</v>
      </c>
      <c r="Q4" s="82" t="s">
        <v>13</v>
      </c>
      <c r="R4" s="82" t="s">
        <v>14</v>
      </c>
      <c r="S4" s="82" t="s">
        <v>15</v>
      </c>
      <c r="T4" s="83" t="s">
        <v>16</v>
      </c>
      <c r="U4" s="2" t="s">
        <v>17</v>
      </c>
    </row>
    <row r="5" spans="1:21" ht="16.5" customHeight="1" x14ac:dyDescent="0.25">
      <c r="A5" s="40"/>
      <c r="B5" s="40"/>
      <c r="C5" s="40"/>
      <c r="D5" s="40"/>
      <c r="E5" s="95"/>
      <c r="F5" s="96"/>
      <c r="G5" s="96"/>
      <c r="H5" s="74" t="s">
        <v>25</v>
      </c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2"/>
      <c r="U5" s="2">
        <f>SUM(I5:T5)</f>
        <v>0</v>
      </c>
    </row>
    <row r="6" spans="1:21" ht="16.5" customHeight="1" x14ac:dyDescent="0.25">
      <c r="A6" s="93"/>
      <c r="B6" s="93"/>
      <c r="C6" s="93"/>
      <c r="D6" s="93"/>
      <c r="E6" s="93"/>
      <c r="F6" s="93"/>
      <c r="G6" s="93"/>
      <c r="H6" s="74" t="s">
        <v>33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2"/>
      <c r="U6" s="2">
        <f t="shared" ref="U6:U19" si="0">SUM(I6:T6)</f>
        <v>0</v>
      </c>
    </row>
    <row r="7" spans="1:21" ht="16.5" customHeight="1" x14ac:dyDescent="0.2">
      <c r="A7" s="418" t="s">
        <v>477</v>
      </c>
      <c r="B7" s="419"/>
      <c r="C7" s="419"/>
      <c r="D7" s="419"/>
      <c r="E7" s="419"/>
      <c r="F7" s="419"/>
      <c r="G7" s="420"/>
      <c r="H7" s="74" t="s">
        <v>37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2"/>
      <c r="U7" s="2">
        <f t="shared" si="0"/>
        <v>0</v>
      </c>
    </row>
    <row r="8" spans="1:21" ht="16.5" customHeight="1" x14ac:dyDescent="0.25">
      <c r="A8" s="360" t="s">
        <v>123</v>
      </c>
      <c r="B8" s="360" t="s">
        <v>4</v>
      </c>
      <c r="C8" s="362" t="s">
        <v>452</v>
      </c>
      <c r="D8" s="363"/>
      <c r="E8" s="362" t="s">
        <v>453</v>
      </c>
      <c r="F8" s="363"/>
      <c r="G8" s="411" t="s">
        <v>454</v>
      </c>
      <c r="H8" s="74" t="s">
        <v>40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2"/>
      <c r="U8" s="2">
        <f t="shared" si="0"/>
        <v>0</v>
      </c>
    </row>
    <row r="9" spans="1:21" ht="16.5" customHeight="1" x14ac:dyDescent="0.25">
      <c r="A9" s="361"/>
      <c r="B9" s="361"/>
      <c r="C9" s="364"/>
      <c r="D9" s="365"/>
      <c r="E9" s="364"/>
      <c r="F9" s="365"/>
      <c r="G9" s="412"/>
      <c r="H9" s="74" t="s">
        <v>43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2"/>
      <c r="U9" s="2">
        <f t="shared" si="0"/>
        <v>0</v>
      </c>
    </row>
    <row r="10" spans="1:21" ht="16.5" customHeight="1" x14ac:dyDescent="0.25">
      <c r="A10" s="216">
        <v>1</v>
      </c>
      <c r="B10" s="216" t="s">
        <v>237</v>
      </c>
      <c r="C10" s="413">
        <v>299800</v>
      </c>
      <c r="D10" s="413"/>
      <c r="E10" s="413">
        <v>790</v>
      </c>
      <c r="F10" s="413"/>
      <c r="G10" s="251">
        <v>379.49</v>
      </c>
      <c r="H10" s="74" t="s">
        <v>45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2"/>
      <c r="U10" s="2">
        <f t="shared" si="0"/>
        <v>0</v>
      </c>
    </row>
    <row r="11" spans="1:21" ht="16.5" customHeight="1" x14ac:dyDescent="0.25">
      <c r="A11" s="237"/>
      <c r="B11" s="237"/>
      <c r="C11" s="417"/>
      <c r="D11" s="417"/>
      <c r="E11" s="417"/>
      <c r="F11" s="417"/>
      <c r="G11" s="238"/>
      <c r="H11" s="230" t="s">
        <v>50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2"/>
      <c r="U11" s="2">
        <f t="shared" si="0"/>
        <v>0</v>
      </c>
    </row>
    <row r="12" spans="1:21" ht="16.5" customHeight="1" x14ac:dyDescent="0.25">
      <c r="A12" s="93"/>
      <c r="B12" s="93"/>
      <c r="C12" s="93"/>
      <c r="D12" s="93"/>
      <c r="E12" s="93"/>
      <c r="F12" s="93"/>
      <c r="G12" s="93"/>
      <c r="H12" s="74" t="s">
        <v>54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2"/>
      <c r="U12" s="2">
        <f t="shared" si="0"/>
        <v>0</v>
      </c>
    </row>
    <row r="13" spans="1:21" ht="16.5" customHeight="1" x14ac:dyDescent="0.25">
      <c r="A13" s="93"/>
      <c r="B13" s="93"/>
      <c r="C13" s="93"/>
      <c r="D13" s="93"/>
      <c r="E13" s="93"/>
      <c r="F13" s="93"/>
      <c r="G13" s="93"/>
      <c r="H13" s="74" t="s">
        <v>57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2"/>
      <c r="U13" s="2">
        <f t="shared" si="0"/>
        <v>0</v>
      </c>
    </row>
    <row r="14" spans="1:21" ht="16.5" customHeight="1" x14ac:dyDescent="0.25">
      <c r="A14" s="93"/>
      <c r="B14" s="93"/>
      <c r="C14" s="93"/>
      <c r="D14" s="93"/>
      <c r="E14" s="93"/>
      <c r="F14" s="93"/>
      <c r="G14" s="93"/>
      <c r="H14" s="74" t="s">
        <v>62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2"/>
      <c r="U14" s="2">
        <f t="shared" si="0"/>
        <v>0</v>
      </c>
    </row>
    <row r="15" spans="1:21" ht="16.5" customHeight="1" x14ac:dyDescent="0.25">
      <c r="A15" s="93"/>
      <c r="B15" s="93"/>
      <c r="C15" s="93"/>
      <c r="D15" s="93"/>
      <c r="E15" s="93"/>
      <c r="F15" s="93"/>
      <c r="G15" s="93"/>
      <c r="H15" s="74" t="s">
        <v>65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2"/>
      <c r="U15" s="2">
        <f t="shared" si="0"/>
        <v>0</v>
      </c>
    </row>
    <row r="16" spans="1:21" ht="16.5" customHeight="1" x14ac:dyDescent="0.25">
      <c r="A16" s="93"/>
      <c r="B16" s="93"/>
      <c r="C16" s="93"/>
      <c r="D16" s="93"/>
      <c r="E16" s="93"/>
      <c r="F16" s="93"/>
      <c r="G16" s="93"/>
      <c r="H16" s="74" t="s">
        <v>68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2"/>
      <c r="U16" s="2">
        <f t="shared" si="0"/>
        <v>0</v>
      </c>
    </row>
    <row r="17" spans="1:21" ht="16.5" customHeight="1" x14ac:dyDescent="0.25">
      <c r="A17" s="93"/>
      <c r="B17" s="93"/>
      <c r="C17" s="93"/>
      <c r="D17" s="93"/>
      <c r="E17" s="93"/>
      <c r="F17" s="93"/>
      <c r="G17" s="93"/>
      <c r="H17" s="75" t="s">
        <v>71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59"/>
      <c r="U17" s="2">
        <f t="shared" si="0"/>
        <v>0</v>
      </c>
    </row>
    <row r="18" spans="1:21" ht="16.5" customHeight="1" x14ac:dyDescent="0.25">
      <c r="A18" s="93"/>
      <c r="B18" s="93"/>
      <c r="C18" s="93"/>
      <c r="D18" s="93"/>
      <c r="E18" s="93"/>
      <c r="F18" s="93"/>
      <c r="G18" s="93"/>
      <c r="H18" s="75" t="s">
        <v>75</v>
      </c>
      <c r="I18" s="75">
        <v>1</v>
      </c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59"/>
      <c r="U18" s="80">
        <f t="shared" si="0"/>
        <v>1</v>
      </c>
    </row>
    <row r="19" spans="1:21" ht="16.5" customHeight="1" x14ac:dyDescent="0.25">
      <c r="A19" s="93"/>
      <c r="B19" s="93"/>
      <c r="C19" s="93"/>
      <c r="D19" s="93"/>
      <c r="E19" s="93"/>
      <c r="F19" s="93"/>
      <c r="G19" s="93"/>
      <c r="H19" s="34" t="s">
        <v>17</v>
      </c>
      <c r="I19" s="34">
        <f>SUM(I5:I18)</f>
        <v>1</v>
      </c>
      <c r="J19" s="34">
        <f t="shared" ref="J19:T19" si="1">SUM(J5:J18)</f>
        <v>0</v>
      </c>
      <c r="K19" s="34">
        <f t="shared" si="1"/>
        <v>0</v>
      </c>
      <c r="L19" s="34">
        <f t="shared" si="1"/>
        <v>0</v>
      </c>
      <c r="M19" s="34">
        <f t="shared" si="1"/>
        <v>0</v>
      </c>
      <c r="N19" s="34">
        <f t="shared" si="1"/>
        <v>0</v>
      </c>
      <c r="O19" s="34">
        <f t="shared" si="1"/>
        <v>0</v>
      </c>
      <c r="P19" s="34">
        <f t="shared" si="1"/>
        <v>0</v>
      </c>
      <c r="Q19" s="34">
        <f t="shared" si="1"/>
        <v>0</v>
      </c>
      <c r="R19" s="34">
        <f t="shared" si="1"/>
        <v>0</v>
      </c>
      <c r="S19" s="34">
        <f t="shared" si="1"/>
        <v>0</v>
      </c>
      <c r="T19" s="76">
        <f t="shared" si="1"/>
        <v>0</v>
      </c>
      <c r="U19" s="37">
        <f t="shared" si="0"/>
        <v>1</v>
      </c>
    </row>
    <row r="20" spans="1:21" ht="16.5" customHeight="1" x14ac:dyDescent="0.25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</row>
    <row r="21" spans="1:21" ht="16.5" customHeight="1" x14ac:dyDescent="0.25">
      <c r="A21" s="93"/>
      <c r="B21" s="93"/>
      <c r="C21" s="93"/>
      <c r="D21" s="93"/>
      <c r="E21" s="93"/>
      <c r="F21" s="93"/>
      <c r="G21" s="93"/>
      <c r="H21" s="60"/>
      <c r="I21" s="40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</row>
    <row r="22" spans="1:21" ht="16.5" customHeight="1" x14ac:dyDescent="0.25">
      <c r="A22" s="93"/>
      <c r="B22" s="93"/>
      <c r="C22" s="93"/>
      <c r="D22" s="93"/>
      <c r="E22" s="93"/>
      <c r="F22" s="93"/>
      <c r="G22" s="93"/>
      <c r="H22" s="321" t="s">
        <v>247</v>
      </c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3"/>
    </row>
    <row r="23" spans="1:21" ht="16.5" customHeight="1" x14ac:dyDescent="0.25">
      <c r="A23" s="93"/>
      <c r="B23" s="93"/>
      <c r="C23" s="93"/>
      <c r="D23" s="93"/>
      <c r="E23" s="93"/>
      <c r="F23" s="93"/>
      <c r="G23" s="93"/>
      <c r="H23" s="82" t="s">
        <v>94</v>
      </c>
      <c r="I23" s="78" t="s">
        <v>5</v>
      </c>
      <c r="J23" s="78" t="s">
        <v>6</v>
      </c>
      <c r="K23" s="78" t="s">
        <v>7</v>
      </c>
      <c r="L23" s="78" t="s">
        <v>8</v>
      </c>
      <c r="M23" s="78" t="s">
        <v>9</v>
      </c>
      <c r="N23" s="78" t="s">
        <v>10</v>
      </c>
      <c r="O23" s="78" t="s">
        <v>11</v>
      </c>
      <c r="P23" s="78" t="s">
        <v>12</v>
      </c>
      <c r="Q23" s="78" t="s">
        <v>13</v>
      </c>
      <c r="R23" s="78" t="s">
        <v>14</v>
      </c>
      <c r="S23" s="78" t="s">
        <v>15</v>
      </c>
      <c r="T23" s="90" t="s">
        <v>16</v>
      </c>
      <c r="U23" s="2" t="s">
        <v>17</v>
      </c>
    </row>
    <row r="24" spans="1:21" ht="16.5" customHeight="1" x14ac:dyDescent="0.25">
      <c r="A24" s="93"/>
      <c r="B24" s="93"/>
      <c r="C24" s="93"/>
      <c r="D24" s="93"/>
      <c r="E24" s="93"/>
      <c r="F24" s="93"/>
      <c r="G24" s="93"/>
      <c r="H24" s="74" t="s">
        <v>97</v>
      </c>
      <c r="I24" s="74">
        <v>1</v>
      </c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1"/>
      <c r="U24" s="2">
        <f>SUM(I24:T24)</f>
        <v>1</v>
      </c>
    </row>
    <row r="25" spans="1:21" ht="16.5" customHeight="1" x14ac:dyDescent="0.25">
      <c r="A25" s="93"/>
      <c r="B25" s="93"/>
      <c r="C25" s="93"/>
      <c r="D25" s="93"/>
      <c r="E25" s="93"/>
      <c r="F25" s="93"/>
      <c r="G25" s="93"/>
      <c r="H25" s="74" t="s">
        <v>100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1"/>
      <c r="U25" s="2">
        <f t="shared" ref="U25:U29" si="2">SUM(I25:T25)</f>
        <v>0</v>
      </c>
    </row>
    <row r="26" spans="1:21" ht="16.5" customHeight="1" x14ac:dyDescent="0.25">
      <c r="A26" s="93"/>
      <c r="B26" s="93"/>
      <c r="C26" s="93"/>
      <c r="D26" s="93"/>
      <c r="E26" s="93"/>
      <c r="F26" s="93"/>
      <c r="G26" s="93"/>
      <c r="H26" s="74" t="s">
        <v>103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1"/>
      <c r="U26" s="2">
        <f t="shared" si="2"/>
        <v>0</v>
      </c>
    </row>
    <row r="27" spans="1:21" ht="16.5" customHeight="1" x14ac:dyDescent="0.25">
      <c r="A27" s="93"/>
      <c r="B27" s="93"/>
      <c r="C27" s="93"/>
      <c r="D27" s="93"/>
      <c r="E27" s="93"/>
      <c r="F27" s="93"/>
      <c r="G27" s="93"/>
      <c r="H27" s="74" t="s">
        <v>105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1"/>
      <c r="U27" s="2">
        <f t="shared" si="2"/>
        <v>0</v>
      </c>
    </row>
    <row r="28" spans="1:21" ht="16.5" customHeight="1" x14ac:dyDescent="0.25">
      <c r="A28" s="93"/>
      <c r="B28" s="93"/>
      <c r="C28" s="93"/>
      <c r="D28" s="93"/>
      <c r="E28" s="93"/>
      <c r="F28" s="93"/>
      <c r="G28" s="93"/>
      <c r="H28" s="35" t="s">
        <v>109</v>
      </c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6"/>
      <c r="U28" s="92">
        <f t="shared" si="2"/>
        <v>0</v>
      </c>
    </row>
    <row r="29" spans="1:21" ht="16.5" customHeight="1" x14ac:dyDescent="0.25">
      <c r="A29" s="93"/>
      <c r="B29" s="93"/>
      <c r="C29" s="93"/>
      <c r="D29" s="93"/>
      <c r="E29" s="93"/>
      <c r="F29" s="93"/>
      <c r="G29" s="93"/>
      <c r="H29" s="34" t="s">
        <v>17</v>
      </c>
      <c r="I29" s="34">
        <f t="shared" ref="I29:T29" si="3">SUM(I24:I28)</f>
        <v>1</v>
      </c>
      <c r="J29" s="34">
        <f t="shared" si="3"/>
        <v>0</v>
      </c>
      <c r="K29" s="34">
        <f t="shared" si="3"/>
        <v>0</v>
      </c>
      <c r="L29" s="34">
        <f t="shared" si="3"/>
        <v>0</v>
      </c>
      <c r="M29" s="34">
        <f t="shared" si="3"/>
        <v>0</v>
      </c>
      <c r="N29" s="34">
        <f t="shared" si="3"/>
        <v>0</v>
      </c>
      <c r="O29" s="34">
        <f t="shared" si="3"/>
        <v>0</v>
      </c>
      <c r="P29" s="34">
        <f t="shared" si="3"/>
        <v>0</v>
      </c>
      <c r="Q29" s="34">
        <f t="shared" si="3"/>
        <v>0</v>
      </c>
      <c r="R29" s="34">
        <f t="shared" si="3"/>
        <v>0</v>
      </c>
      <c r="S29" s="34">
        <f t="shared" si="3"/>
        <v>0</v>
      </c>
      <c r="T29" s="76">
        <f t="shared" si="3"/>
        <v>0</v>
      </c>
      <c r="U29" s="37">
        <f t="shared" si="2"/>
        <v>1</v>
      </c>
    </row>
    <row r="30" spans="1:21" ht="16.5" customHeight="1" x14ac:dyDescent="0.25">
      <c r="A30" s="93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</row>
    <row r="31" spans="1:21" ht="16.5" customHeight="1" x14ac:dyDescent="0.25">
      <c r="A31" s="93"/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</row>
    <row r="32" spans="1:21" ht="16.5" customHeight="1" x14ac:dyDescent="0.25">
      <c r="A32" s="93"/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</row>
    <row r="33" spans="1:21" ht="16.5" customHeight="1" x14ac:dyDescent="0.25">
      <c r="A33" s="93"/>
      <c r="B33" s="93"/>
      <c r="C33" s="93"/>
      <c r="D33" s="93"/>
      <c r="E33" s="93"/>
      <c r="F33" s="93"/>
      <c r="G33" s="93"/>
      <c r="H33" s="354" t="s">
        <v>248</v>
      </c>
      <c r="I33" s="414"/>
      <c r="J33" s="414"/>
      <c r="K33" s="414"/>
      <c r="L33" s="414"/>
      <c r="M33" s="363"/>
      <c r="N33" s="93"/>
      <c r="O33" s="354" t="s">
        <v>249</v>
      </c>
      <c r="P33" s="355"/>
      <c r="Q33" s="355"/>
      <c r="R33" s="355"/>
      <c r="S33" s="355"/>
      <c r="T33" s="355"/>
      <c r="U33" s="356"/>
    </row>
    <row r="34" spans="1:21" ht="16.5" customHeight="1" x14ac:dyDescent="0.25">
      <c r="A34" s="93"/>
      <c r="B34" s="93"/>
      <c r="C34" s="93"/>
      <c r="D34" s="93"/>
      <c r="E34" s="93"/>
      <c r="F34" s="93"/>
      <c r="G34" s="93"/>
      <c r="H34" s="364"/>
      <c r="I34" s="415"/>
      <c r="J34" s="415"/>
      <c r="K34" s="415"/>
      <c r="L34" s="415"/>
      <c r="M34" s="365"/>
      <c r="N34" s="93"/>
      <c r="O34" s="357"/>
      <c r="P34" s="358"/>
      <c r="Q34" s="358"/>
      <c r="R34" s="358"/>
      <c r="S34" s="358"/>
      <c r="T34" s="358"/>
      <c r="U34" s="359"/>
    </row>
    <row r="35" spans="1:21" ht="16.5" customHeight="1" x14ac:dyDescent="0.25">
      <c r="A35" s="93"/>
      <c r="B35" s="93"/>
      <c r="C35" s="93"/>
      <c r="D35" s="93"/>
      <c r="E35" s="93"/>
      <c r="F35" s="93"/>
      <c r="G35" s="93"/>
      <c r="H35" s="82" t="s">
        <v>4</v>
      </c>
      <c r="I35" s="310" t="s">
        <v>116</v>
      </c>
      <c r="J35" s="311"/>
      <c r="K35" s="310" t="s">
        <v>117</v>
      </c>
      <c r="L35" s="416"/>
      <c r="M35" s="2" t="s">
        <v>17</v>
      </c>
      <c r="N35" s="93"/>
      <c r="O35" s="310" t="s">
        <v>94</v>
      </c>
      <c r="P35" s="311"/>
      <c r="Q35" s="310" t="s">
        <v>116</v>
      </c>
      <c r="R35" s="311"/>
      <c r="S35" s="310" t="s">
        <v>117</v>
      </c>
      <c r="T35" s="416"/>
      <c r="U35" s="2" t="s">
        <v>17</v>
      </c>
    </row>
    <row r="36" spans="1:21" ht="16.5" customHeight="1" x14ac:dyDescent="0.25">
      <c r="A36" s="93"/>
      <c r="B36" s="93"/>
      <c r="C36" s="93"/>
      <c r="D36" s="93"/>
      <c r="E36" s="93"/>
      <c r="F36" s="93"/>
      <c r="G36" s="93"/>
      <c r="H36" s="74" t="s">
        <v>25</v>
      </c>
      <c r="I36" s="307"/>
      <c r="J36" s="309"/>
      <c r="K36" s="307"/>
      <c r="L36" s="395"/>
      <c r="M36" s="2">
        <f>SUM(I36:L36)</f>
        <v>0</v>
      </c>
      <c r="N36" s="93"/>
      <c r="O36" s="307" t="s">
        <v>97</v>
      </c>
      <c r="P36" s="309"/>
      <c r="Q36" s="307"/>
      <c r="R36" s="309"/>
      <c r="S36" s="307">
        <v>1</v>
      </c>
      <c r="T36" s="395"/>
      <c r="U36" s="2">
        <f>SUM(Q36:T36)</f>
        <v>1</v>
      </c>
    </row>
    <row r="37" spans="1:21" ht="16.5" customHeight="1" x14ac:dyDescent="0.25">
      <c r="A37" s="93"/>
      <c r="B37" s="93"/>
      <c r="C37" s="93"/>
      <c r="D37" s="93"/>
      <c r="E37" s="93"/>
      <c r="F37" s="93"/>
      <c r="G37" s="93"/>
      <c r="H37" s="74" t="s">
        <v>33</v>
      </c>
      <c r="I37" s="307"/>
      <c r="J37" s="309"/>
      <c r="K37" s="307"/>
      <c r="L37" s="395"/>
      <c r="M37" s="2">
        <f t="shared" ref="M37:M50" si="4">SUM(I37:L37)</f>
        <v>0</v>
      </c>
      <c r="N37" s="93"/>
      <c r="O37" s="307" t="s">
        <v>103</v>
      </c>
      <c r="P37" s="309"/>
      <c r="Q37" s="307"/>
      <c r="R37" s="309"/>
      <c r="S37" s="307"/>
      <c r="T37" s="395"/>
      <c r="U37" s="2">
        <f t="shared" ref="U37:U41" si="5">SUM(Q37:T37)</f>
        <v>0</v>
      </c>
    </row>
    <row r="38" spans="1:21" ht="16.5" customHeight="1" x14ac:dyDescent="0.25">
      <c r="A38" s="93"/>
      <c r="B38" s="93"/>
      <c r="C38" s="93"/>
      <c r="D38" s="93"/>
      <c r="E38" s="93"/>
      <c r="F38" s="93"/>
      <c r="G38" s="93"/>
      <c r="H38" s="74" t="s">
        <v>37</v>
      </c>
      <c r="I38" s="307"/>
      <c r="J38" s="309"/>
      <c r="K38" s="307"/>
      <c r="L38" s="395"/>
      <c r="M38" s="2">
        <f t="shared" si="4"/>
        <v>0</v>
      </c>
      <c r="N38" s="93"/>
      <c r="O38" s="307" t="s">
        <v>100</v>
      </c>
      <c r="P38" s="309"/>
      <c r="Q38" s="307"/>
      <c r="R38" s="309"/>
      <c r="S38" s="307"/>
      <c r="T38" s="395"/>
      <c r="U38" s="2">
        <f t="shared" si="5"/>
        <v>0</v>
      </c>
    </row>
    <row r="39" spans="1:21" ht="16.5" customHeight="1" x14ac:dyDescent="0.25">
      <c r="A39" s="93"/>
      <c r="B39" s="93"/>
      <c r="C39" s="93"/>
      <c r="D39" s="93"/>
      <c r="E39" s="93"/>
      <c r="F39" s="93"/>
      <c r="G39" s="93"/>
      <c r="H39" s="74" t="s">
        <v>40</v>
      </c>
      <c r="I39" s="307"/>
      <c r="J39" s="309"/>
      <c r="K39" s="307"/>
      <c r="L39" s="395"/>
      <c r="M39" s="2">
        <f t="shared" si="4"/>
        <v>0</v>
      </c>
      <c r="N39" s="93"/>
      <c r="O39" s="307" t="s">
        <v>105</v>
      </c>
      <c r="P39" s="309"/>
      <c r="Q39" s="307"/>
      <c r="R39" s="309"/>
      <c r="S39" s="307"/>
      <c r="T39" s="395"/>
      <c r="U39" s="2">
        <f t="shared" si="5"/>
        <v>0</v>
      </c>
    </row>
    <row r="40" spans="1:21" ht="16.5" customHeight="1" x14ac:dyDescent="0.25">
      <c r="A40" s="93"/>
      <c r="B40" s="93"/>
      <c r="C40" s="93"/>
      <c r="D40" s="93"/>
      <c r="E40" s="93"/>
      <c r="F40" s="93"/>
      <c r="G40" s="93"/>
      <c r="H40" s="74" t="s">
        <v>43</v>
      </c>
      <c r="I40" s="307"/>
      <c r="J40" s="309"/>
      <c r="K40" s="307"/>
      <c r="L40" s="395"/>
      <c r="M40" s="2">
        <f t="shared" si="4"/>
        <v>0</v>
      </c>
      <c r="N40" s="93"/>
      <c r="O40" s="338" t="s">
        <v>109</v>
      </c>
      <c r="P40" s="339"/>
      <c r="Q40" s="338"/>
      <c r="R40" s="339"/>
      <c r="S40" s="338"/>
      <c r="T40" s="396"/>
      <c r="U40" s="92">
        <f t="shared" si="5"/>
        <v>0</v>
      </c>
    </row>
    <row r="41" spans="1:21" ht="16.5" customHeight="1" x14ac:dyDescent="0.25">
      <c r="A41" s="93"/>
      <c r="B41" s="93"/>
      <c r="C41" s="93"/>
      <c r="D41" s="93"/>
      <c r="E41" s="93"/>
      <c r="F41" s="93"/>
      <c r="G41" s="93"/>
      <c r="H41" s="74" t="s">
        <v>45</v>
      </c>
      <c r="I41" s="307"/>
      <c r="J41" s="309"/>
      <c r="K41" s="307"/>
      <c r="L41" s="395"/>
      <c r="M41" s="2">
        <f t="shared" si="4"/>
        <v>0</v>
      </c>
      <c r="N41" s="93"/>
      <c r="O41" s="312" t="s">
        <v>17</v>
      </c>
      <c r="P41" s="313"/>
      <c r="Q41" s="312" t="s">
        <v>32</v>
      </c>
      <c r="R41" s="313"/>
      <c r="S41" s="312">
        <f>SUM(S36:T40)</f>
        <v>1</v>
      </c>
      <c r="T41" s="397"/>
      <c r="U41" s="37">
        <f t="shared" si="5"/>
        <v>1</v>
      </c>
    </row>
    <row r="42" spans="1:21" ht="16.5" customHeight="1" x14ac:dyDescent="0.25">
      <c r="A42" s="93"/>
      <c r="B42" s="93"/>
      <c r="C42" s="93"/>
      <c r="D42" s="93"/>
      <c r="E42" s="93"/>
      <c r="F42" s="93"/>
      <c r="G42" s="93"/>
      <c r="H42" s="74" t="s">
        <v>50</v>
      </c>
      <c r="I42" s="307"/>
      <c r="J42" s="309"/>
      <c r="K42" s="307"/>
      <c r="L42" s="395"/>
      <c r="M42" s="2">
        <f t="shared" si="4"/>
        <v>0</v>
      </c>
      <c r="N42" s="93"/>
      <c r="O42" s="93"/>
      <c r="P42" s="93"/>
      <c r="Q42" s="93"/>
      <c r="R42" s="93"/>
      <c r="S42" s="93"/>
      <c r="T42" s="93"/>
      <c r="U42" s="93"/>
    </row>
    <row r="43" spans="1:21" ht="16.5" customHeight="1" x14ac:dyDescent="0.25">
      <c r="A43" s="93"/>
      <c r="B43" s="93"/>
      <c r="C43" s="93"/>
      <c r="D43" s="93"/>
      <c r="E43" s="93"/>
      <c r="F43" s="93"/>
      <c r="G43" s="93"/>
      <c r="H43" s="74" t="s">
        <v>54</v>
      </c>
      <c r="I43" s="307"/>
      <c r="J43" s="309"/>
      <c r="K43" s="307"/>
      <c r="L43" s="395"/>
      <c r="M43" s="2">
        <f t="shared" si="4"/>
        <v>0</v>
      </c>
      <c r="N43" s="93"/>
      <c r="O43" s="93"/>
      <c r="P43" s="93"/>
      <c r="Q43" s="93"/>
      <c r="R43" s="93"/>
      <c r="S43" s="93"/>
      <c r="T43" s="93"/>
      <c r="U43" s="93"/>
    </row>
    <row r="44" spans="1:21" ht="16.5" customHeight="1" x14ac:dyDescent="0.25">
      <c r="A44" s="93"/>
      <c r="B44" s="93"/>
      <c r="C44" s="93"/>
      <c r="D44" s="93"/>
      <c r="E44" s="93"/>
      <c r="F44" s="93"/>
      <c r="G44" s="93"/>
      <c r="H44" s="74" t="s">
        <v>57</v>
      </c>
      <c r="I44" s="307"/>
      <c r="J44" s="309"/>
      <c r="K44" s="307"/>
      <c r="L44" s="395"/>
      <c r="M44" s="2">
        <f t="shared" si="4"/>
        <v>0</v>
      </c>
      <c r="N44" s="93"/>
      <c r="O44" s="93"/>
      <c r="P44" s="93"/>
      <c r="Q44" s="93"/>
      <c r="R44" s="93"/>
      <c r="S44" s="93"/>
      <c r="T44" s="93"/>
      <c r="U44" s="93"/>
    </row>
    <row r="45" spans="1:21" ht="16.5" customHeight="1" x14ac:dyDescent="0.25">
      <c r="A45" s="93"/>
      <c r="B45" s="93"/>
      <c r="C45" s="93"/>
      <c r="D45" s="93"/>
      <c r="E45" s="93"/>
      <c r="F45" s="93"/>
      <c r="G45" s="93"/>
      <c r="H45" s="74" t="s">
        <v>62</v>
      </c>
      <c r="I45" s="307"/>
      <c r="J45" s="309"/>
      <c r="K45" s="307"/>
      <c r="L45" s="395"/>
      <c r="M45" s="2">
        <f t="shared" si="4"/>
        <v>0</v>
      </c>
      <c r="N45" s="93"/>
      <c r="O45" s="93"/>
      <c r="P45" s="93"/>
      <c r="Q45" s="93"/>
      <c r="R45" s="93"/>
      <c r="S45" s="93"/>
      <c r="T45" s="93"/>
      <c r="U45" s="93"/>
    </row>
    <row r="46" spans="1:21" ht="16.5" customHeight="1" x14ac:dyDescent="0.25">
      <c r="A46" s="93"/>
      <c r="B46" s="93"/>
      <c r="C46" s="93"/>
      <c r="D46" s="93"/>
      <c r="E46" s="93"/>
      <c r="F46" s="93"/>
      <c r="G46" s="93"/>
      <c r="H46" s="74" t="s">
        <v>65</v>
      </c>
      <c r="I46" s="307"/>
      <c r="J46" s="309"/>
      <c r="K46" s="307"/>
      <c r="L46" s="395"/>
      <c r="M46" s="2">
        <f t="shared" si="4"/>
        <v>0</v>
      </c>
      <c r="N46" s="93"/>
      <c r="O46" s="93"/>
      <c r="P46" s="93"/>
      <c r="Q46" s="93"/>
      <c r="R46" s="93"/>
      <c r="S46" s="93"/>
      <c r="T46" s="93"/>
      <c r="U46" s="93"/>
    </row>
    <row r="47" spans="1:21" ht="16.5" customHeight="1" x14ac:dyDescent="0.25">
      <c r="A47" s="93"/>
      <c r="B47" s="93"/>
      <c r="C47" s="93"/>
      <c r="D47" s="93"/>
      <c r="E47" s="93"/>
      <c r="F47" s="93"/>
      <c r="G47" s="93"/>
      <c r="H47" s="74" t="s">
        <v>68</v>
      </c>
      <c r="I47" s="307"/>
      <c r="J47" s="309"/>
      <c r="K47" s="307"/>
      <c r="L47" s="395"/>
      <c r="M47" s="2">
        <f t="shared" si="4"/>
        <v>0</v>
      </c>
      <c r="N47" s="93"/>
      <c r="O47" s="93"/>
      <c r="P47" s="93"/>
      <c r="Q47" s="93"/>
      <c r="R47" s="93"/>
      <c r="S47" s="93"/>
      <c r="T47" s="93"/>
      <c r="U47" s="93"/>
    </row>
    <row r="48" spans="1:21" ht="16.5" customHeight="1" x14ac:dyDescent="0.25">
      <c r="H48" s="75" t="s">
        <v>71</v>
      </c>
      <c r="I48" s="307"/>
      <c r="J48" s="309"/>
      <c r="K48" s="307"/>
      <c r="L48" s="395"/>
      <c r="M48" s="2">
        <f t="shared" si="4"/>
        <v>0</v>
      </c>
      <c r="N48" s="93"/>
      <c r="O48" s="93"/>
      <c r="P48" s="93"/>
      <c r="Q48" s="93"/>
      <c r="R48" s="93"/>
      <c r="S48" s="93"/>
      <c r="T48" s="93"/>
      <c r="U48" s="93"/>
    </row>
    <row r="49" spans="8:21" ht="16.5" customHeight="1" x14ac:dyDescent="0.25">
      <c r="H49" s="75" t="s">
        <v>75</v>
      </c>
      <c r="I49" s="338"/>
      <c r="J49" s="339"/>
      <c r="K49" s="338">
        <v>1</v>
      </c>
      <c r="L49" s="396"/>
      <c r="M49" s="80">
        <f t="shared" si="4"/>
        <v>1</v>
      </c>
      <c r="N49" s="93"/>
      <c r="O49" s="93"/>
      <c r="P49" s="93"/>
      <c r="Q49" s="93"/>
      <c r="R49" s="93"/>
      <c r="S49" s="93"/>
      <c r="T49" s="93"/>
      <c r="U49" s="93"/>
    </row>
    <row r="50" spans="8:21" ht="16.5" customHeight="1" x14ac:dyDescent="0.25">
      <c r="H50" s="34" t="s">
        <v>17</v>
      </c>
      <c r="I50" s="312" t="s">
        <v>32</v>
      </c>
      <c r="J50" s="313"/>
      <c r="K50" s="312">
        <f>SUM(K36:L49)</f>
        <v>1</v>
      </c>
      <c r="L50" s="404"/>
      <c r="M50" s="37">
        <f t="shared" si="4"/>
        <v>1</v>
      </c>
      <c r="N50" s="93"/>
      <c r="O50" s="93"/>
      <c r="P50" s="93"/>
      <c r="Q50" s="93"/>
      <c r="R50" s="93"/>
      <c r="S50" s="93"/>
      <c r="T50" s="93"/>
      <c r="U50" s="93"/>
    </row>
  </sheetData>
  <mergeCells count="75">
    <mergeCell ref="C10:D10"/>
    <mergeCell ref="E10:F10"/>
    <mergeCell ref="C11:D11"/>
    <mergeCell ref="E11:F11"/>
    <mergeCell ref="A7:G7"/>
    <mergeCell ref="A8:A9"/>
    <mergeCell ref="B8:B9"/>
    <mergeCell ref="C8:D9"/>
    <mergeCell ref="E8:F9"/>
    <mergeCell ref="G8:G9"/>
    <mergeCell ref="I48:J48"/>
    <mergeCell ref="K48:L48"/>
    <mergeCell ref="I49:J49"/>
    <mergeCell ref="K49:L49"/>
    <mergeCell ref="I50:J50"/>
    <mergeCell ref="K50:L50"/>
    <mergeCell ref="I45:J45"/>
    <mergeCell ref="K45:L45"/>
    <mergeCell ref="I46:J46"/>
    <mergeCell ref="K46:L46"/>
    <mergeCell ref="I47:J47"/>
    <mergeCell ref="K47:L47"/>
    <mergeCell ref="I42:J42"/>
    <mergeCell ref="K42:L42"/>
    <mergeCell ref="I43:J43"/>
    <mergeCell ref="K43:L43"/>
    <mergeCell ref="I44:J44"/>
    <mergeCell ref="K44:L44"/>
    <mergeCell ref="I40:J40"/>
    <mergeCell ref="K40:L40"/>
    <mergeCell ref="O40:P40"/>
    <mergeCell ref="Q40:R40"/>
    <mergeCell ref="S40:T40"/>
    <mergeCell ref="I41:J41"/>
    <mergeCell ref="K41:L41"/>
    <mergeCell ref="O41:P41"/>
    <mergeCell ref="Q41:R41"/>
    <mergeCell ref="S41:T41"/>
    <mergeCell ref="I38:J38"/>
    <mergeCell ref="K38:L38"/>
    <mergeCell ref="O38:P38"/>
    <mergeCell ref="Q38:R38"/>
    <mergeCell ref="S38:T38"/>
    <mergeCell ref="I39:J39"/>
    <mergeCell ref="K39:L39"/>
    <mergeCell ref="O39:P39"/>
    <mergeCell ref="Q39:R39"/>
    <mergeCell ref="S39:T39"/>
    <mergeCell ref="I36:J36"/>
    <mergeCell ref="K36:L36"/>
    <mergeCell ref="O36:P36"/>
    <mergeCell ref="Q36:R36"/>
    <mergeCell ref="S36:T36"/>
    <mergeCell ref="I37:J37"/>
    <mergeCell ref="K37:L37"/>
    <mergeCell ref="O37:P37"/>
    <mergeCell ref="Q37:R37"/>
    <mergeCell ref="S37:T37"/>
    <mergeCell ref="H22:U22"/>
    <mergeCell ref="H33:M34"/>
    <mergeCell ref="O33:U34"/>
    <mergeCell ref="I35:J35"/>
    <mergeCell ref="K35:L35"/>
    <mergeCell ref="O35:P35"/>
    <mergeCell ref="Q35:R35"/>
    <mergeCell ref="S35:T35"/>
    <mergeCell ref="H3:U3"/>
    <mergeCell ref="A1:G1"/>
    <mergeCell ref="A2:A3"/>
    <mergeCell ref="B2:B3"/>
    <mergeCell ref="C2:C3"/>
    <mergeCell ref="D2:D3"/>
    <mergeCell ref="E2:E3"/>
    <mergeCell ref="F2:F3"/>
    <mergeCell ref="G2:G3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51"/>
  <sheetViews>
    <sheetView topLeftCell="I1" zoomScaleNormal="100" workbookViewId="0">
      <selection activeCell="C29" sqref="C29"/>
    </sheetView>
  </sheetViews>
  <sheetFormatPr defaultRowHeight="16.5" customHeight="1" x14ac:dyDescent="0.25"/>
  <cols>
    <col min="1" max="1" width="4.7109375" style="93" customWidth="1"/>
    <col min="2" max="2" width="23.7109375" style="93" customWidth="1"/>
    <col min="3" max="3" width="9.7109375" style="93" customWidth="1"/>
    <col min="4" max="4" width="20.7109375" style="93" customWidth="1"/>
    <col min="5" max="5" width="15.7109375" style="93" customWidth="1"/>
    <col min="6" max="6" width="23.7109375" style="93" customWidth="1"/>
    <col min="7" max="7" width="19.7109375" style="93" customWidth="1"/>
    <col min="8" max="8" width="18.42578125" style="93" customWidth="1"/>
    <col min="9" max="21" width="8.7109375" style="93" customWidth="1"/>
    <col min="22" max="16384" width="9.140625" style="93"/>
  </cols>
  <sheetData>
    <row r="1" spans="1:21" ht="16.5" customHeight="1" x14ac:dyDescent="0.25">
      <c r="A1" s="321" t="s">
        <v>168</v>
      </c>
      <c r="B1" s="322"/>
      <c r="C1" s="322"/>
      <c r="D1" s="322"/>
      <c r="E1" s="322"/>
      <c r="F1" s="322"/>
      <c r="G1" s="323"/>
    </row>
    <row r="2" spans="1:21" ht="16.5" customHeight="1" x14ac:dyDescent="0.25">
      <c r="A2" s="374" t="s">
        <v>123</v>
      </c>
      <c r="B2" s="374" t="s">
        <v>4</v>
      </c>
      <c r="C2" s="374" t="s">
        <v>124</v>
      </c>
      <c r="D2" s="374" t="s">
        <v>126</v>
      </c>
      <c r="E2" s="374" t="s">
        <v>127</v>
      </c>
      <c r="F2" s="374" t="s">
        <v>128</v>
      </c>
      <c r="G2" s="374" t="s">
        <v>129</v>
      </c>
    </row>
    <row r="3" spans="1:21" ht="16.5" customHeight="1" x14ac:dyDescent="0.25">
      <c r="A3" s="375"/>
      <c r="B3" s="375"/>
      <c r="C3" s="375"/>
      <c r="D3" s="375"/>
      <c r="E3" s="375"/>
      <c r="F3" s="375"/>
      <c r="G3" s="375"/>
      <c r="H3" s="321" t="s">
        <v>169</v>
      </c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3"/>
    </row>
    <row r="4" spans="1:21" ht="16.5" customHeight="1" x14ac:dyDescent="0.25">
      <c r="A4" s="58">
        <v>1</v>
      </c>
      <c r="B4" s="421" t="s">
        <v>130</v>
      </c>
      <c r="C4" s="58">
        <v>2099</v>
      </c>
      <c r="D4" s="58" t="s">
        <v>216</v>
      </c>
      <c r="E4" s="70" t="s">
        <v>159</v>
      </c>
      <c r="F4" s="58" t="s">
        <v>217</v>
      </c>
      <c r="G4" s="58">
        <v>29.03</v>
      </c>
      <c r="H4" s="82" t="s">
        <v>4</v>
      </c>
      <c r="I4" s="82" t="s">
        <v>5</v>
      </c>
      <c r="J4" s="82" t="s">
        <v>6</v>
      </c>
      <c r="K4" s="82" t="s">
        <v>7</v>
      </c>
      <c r="L4" s="82" t="s">
        <v>8</v>
      </c>
      <c r="M4" s="82" t="s">
        <v>9</v>
      </c>
      <c r="N4" s="82" t="s">
        <v>10</v>
      </c>
      <c r="O4" s="82" t="s">
        <v>11</v>
      </c>
      <c r="P4" s="82" t="s">
        <v>12</v>
      </c>
      <c r="Q4" s="82" t="s">
        <v>13</v>
      </c>
      <c r="R4" s="82" t="s">
        <v>14</v>
      </c>
      <c r="S4" s="82" t="s">
        <v>15</v>
      </c>
      <c r="T4" s="83" t="s">
        <v>16</v>
      </c>
      <c r="U4" s="2" t="s">
        <v>17</v>
      </c>
    </row>
    <row r="5" spans="1:21" ht="16.5" customHeight="1" x14ac:dyDescent="0.25">
      <c r="A5" s="58">
        <v>2</v>
      </c>
      <c r="B5" s="422"/>
      <c r="C5" s="58">
        <v>2099</v>
      </c>
      <c r="D5" s="58" t="s">
        <v>216</v>
      </c>
      <c r="E5" s="70" t="s">
        <v>159</v>
      </c>
      <c r="F5" s="58" t="s">
        <v>217</v>
      </c>
      <c r="G5" s="58">
        <v>313.36</v>
      </c>
      <c r="H5" s="74" t="s">
        <v>25</v>
      </c>
      <c r="I5" s="74">
        <v>2</v>
      </c>
      <c r="J5" s="74">
        <v>3</v>
      </c>
      <c r="K5" s="74"/>
      <c r="L5" s="74">
        <v>3</v>
      </c>
      <c r="M5" s="74"/>
      <c r="N5" s="74"/>
      <c r="O5" s="74">
        <v>1</v>
      </c>
      <c r="P5" s="74"/>
      <c r="Q5" s="74"/>
      <c r="R5" s="74"/>
      <c r="S5" s="74"/>
      <c r="T5" s="72"/>
      <c r="U5" s="2">
        <f>SUM(I5:T5)</f>
        <v>9</v>
      </c>
    </row>
    <row r="6" spans="1:21" ht="16.5" customHeight="1" x14ac:dyDescent="0.25">
      <c r="A6" s="58">
        <v>3</v>
      </c>
      <c r="B6" s="422"/>
      <c r="C6" s="137" t="s">
        <v>137</v>
      </c>
      <c r="D6" s="137" t="s">
        <v>132</v>
      </c>
      <c r="E6" s="138" t="s">
        <v>151</v>
      </c>
      <c r="F6" s="139">
        <v>392159.25</v>
      </c>
      <c r="G6" s="143">
        <v>52.6</v>
      </c>
      <c r="H6" s="74" t="s">
        <v>33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2"/>
      <c r="U6" s="2">
        <f t="shared" ref="U6:U19" si="0">SUM(I6:T6)</f>
        <v>0</v>
      </c>
    </row>
    <row r="7" spans="1:21" ht="16.5" customHeight="1" x14ac:dyDescent="0.25">
      <c r="A7" s="58">
        <v>4</v>
      </c>
      <c r="B7" s="422"/>
      <c r="C7" s="137" t="s">
        <v>166</v>
      </c>
      <c r="D7" s="137" t="s">
        <v>132</v>
      </c>
      <c r="E7" s="138" t="s">
        <v>167</v>
      </c>
      <c r="F7" s="139">
        <v>3386756.56</v>
      </c>
      <c r="G7" s="139">
        <v>1008.48</v>
      </c>
      <c r="H7" s="74" t="s">
        <v>37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2"/>
      <c r="U7" s="2">
        <f t="shared" si="0"/>
        <v>0</v>
      </c>
    </row>
    <row r="8" spans="1:21" ht="16.5" customHeight="1" x14ac:dyDescent="0.25">
      <c r="A8" s="58">
        <v>5</v>
      </c>
      <c r="B8" s="422"/>
      <c r="C8" s="137">
        <v>2099</v>
      </c>
      <c r="D8" s="137" t="s">
        <v>216</v>
      </c>
      <c r="E8" s="138" t="s">
        <v>221</v>
      </c>
      <c r="F8" s="139" t="s">
        <v>255</v>
      </c>
      <c r="G8" s="139">
        <v>22</v>
      </c>
      <c r="H8" s="74" t="s">
        <v>40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2"/>
      <c r="U8" s="2">
        <f t="shared" si="0"/>
        <v>0</v>
      </c>
    </row>
    <row r="9" spans="1:21" ht="16.5" customHeight="1" x14ac:dyDescent="0.25">
      <c r="A9" s="58">
        <v>6</v>
      </c>
      <c r="B9" s="422"/>
      <c r="C9" s="137">
        <v>2075</v>
      </c>
      <c r="D9" s="137" t="s">
        <v>216</v>
      </c>
      <c r="E9" s="138" t="s">
        <v>253</v>
      </c>
      <c r="F9" s="137" t="s">
        <v>254</v>
      </c>
      <c r="G9" s="143">
        <v>39</v>
      </c>
      <c r="H9" s="74" t="s">
        <v>43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2"/>
      <c r="U9" s="2">
        <f t="shared" si="0"/>
        <v>0</v>
      </c>
    </row>
    <row r="10" spans="1:21" ht="16.5" customHeight="1" x14ac:dyDescent="0.25">
      <c r="A10" s="58">
        <v>7</v>
      </c>
      <c r="B10" s="422"/>
      <c r="C10" s="137">
        <v>503</v>
      </c>
      <c r="D10" s="137" t="s">
        <v>132</v>
      </c>
      <c r="E10" s="138" t="s">
        <v>426</v>
      </c>
      <c r="F10" s="139">
        <v>950000</v>
      </c>
      <c r="G10" s="143">
        <v>210.14</v>
      </c>
      <c r="H10" s="74" t="s">
        <v>45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2"/>
      <c r="U10" s="2">
        <f t="shared" si="0"/>
        <v>0</v>
      </c>
    </row>
    <row r="11" spans="1:21" ht="16.5" customHeight="1" x14ac:dyDescent="0.25">
      <c r="A11" s="58">
        <v>8</v>
      </c>
      <c r="B11" s="422"/>
      <c r="C11" s="144" t="s">
        <v>309</v>
      </c>
      <c r="D11" s="139" t="s">
        <v>132</v>
      </c>
      <c r="E11" s="145" t="s">
        <v>276</v>
      </c>
      <c r="F11" s="139">
        <v>2800000</v>
      </c>
      <c r="G11" s="139">
        <v>1913</v>
      </c>
      <c r="H11" s="74" t="s">
        <v>50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2"/>
      <c r="U11" s="2">
        <f t="shared" si="0"/>
        <v>0</v>
      </c>
    </row>
    <row r="12" spans="1:21" ht="16.5" customHeight="1" x14ac:dyDescent="0.25">
      <c r="A12" s="58">
        <v>9</v>
      </c>
      <c r="B12" s="423"/>
      <c r="C12" s="137" t="s">
        <v>137</v>
      </c>
      <c r="D12" s="137" t="s">
        <v>132</v>
      </c>
      <c r="E12" s="138" t="s">
        <v>313</v>
      </c>
      <c r="F12" s="139">
        <v>851868.13</v>
      </c>
      <c r="G12" s="137">
        <v>155.35</v>
      </c>
      <c r="H12" s="74" t="s">
        <v>54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2"/>
      <c r="U12" s="2">
        <f t="shared" si="0"/>
        <v>0</v>
      </c>
    </row>
    <row r="13" spans="1:21" ht="16.5" customHeight="1" x14ac:dyDescent="0.25">
      <c r="G13" s="270"/>
      <c r="H13" s="74" t="s">
        <v>57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2"/>
      <c r="U13" s="2">
        <f t="shared" si="0"/>
        <v>0</v>
      </c>
    </row>
    <row r="14" spans="1:21" ht="16.5" customHeight="1" x14ac:dyDescent="0.25">
      <c r="H14" s="74" t="s">
        <v>62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2"/>
      <c r="U14" s="2">
        <f t="shared" si="0"/>
        <v>0</v>
      </c>
    </row>
    <row r="15" spans="1:21" ht="16.5" customHeight="1" x14ac:dyDescent="0.25">
      <c r="H15" s="74" t="s">
        <v>65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2"/>
      <c r="U15" s="2">
        <f t="shared" si="0"/>
        <v>0</v>
      </c>
    </row>
    <row r="16" spans="1:21" ht="16.5" customHeight="1" x14ac:dyDescent="0.25">
      <c r="H16" s="74" t="s">
        <v>68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2"/>
      <c r="U16" s="2">
        <f t="shared" si="0"/>
        <v>0</v>
      </c>
    </row>
    <row r="17" spans="1:21" ht="16.5" customHeight="1" x14ac:dyDescent="0.25">
      <c r="H17" s="75" t="s">
        <v>71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59"/>
      <c r="U17" s="2">
        <f t="shared" si="0"/>
        <v>0</v>
      </c>
    </row>
    <row r="18" spans="1:21" ht="16.5" customHeight="1" x14ac:dyDescent="0.25">
      <c r="H18" s="75" t="s">
        <v>75</v>
      </c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59"/>
      <c r="U18" s="80">
        <f t="shared" si="0"/>
        <v>0</v>
      </c>
    </row>
    <row r="19" spans="1:21" ht="16.5" customHeight="1" x14ac:dyDescent="0.25">
      <c r="H19" s="34" t="s">
        <v>17</v>
      </c>
      <c r="I19" s="34">
        <f t="shared" ref="I19:T19" si="1">SUM(I5:I18)</f>
        <v>2</v>
      </c>
      <c r="J19" s="34">
        <f t="shared" si="1"/>
        <v>3</v>
      </c>
      <c r="K19" s="34">
        <f t="shared" si="1"/>
        <v>0</v>
      </c>
      <c r="L19" s="34">
        <f t="shared" si="1"/>
        <v>3</v>
      </c>
      <c r="M19" s="34">
        <f t="shared" si="1"/>
        <v>0</v>
      </c>
      <c r="N19" s="34">
        <f t="shared" si="1"/>
        <v>0</v>
      </c>
      <c r="O19" s="34">
        <f t="shared" si="1"/>
        <v>1</v>
      </c>
      <c r="P19" s="34">
        <f t="shared" si="1"/>
        <v>0</v>
      </c>
      <c r="Q19" s="34">
        <f t="shared" si="1"/>
        <v>0</v>
      </c>
      <c r="R19" s="34">
        <f t="shared" si="1"/>
        <v>0</v>
      </c>
      <c r="S19" s="34">
        <f t="shared" si="1"/>
        <v>0</v>
      </c>
      <c r="T19" s="76">
        <f t="shared" si="1"/>
        <v>0</v>
      </c>
      <c r="U19" s="37">
        <f t="shared" si="0"/>
        <v>9</v>
      </c>
    </row>
    <row r="20" spans="1:21" ht="16.5" customHeight="1" x14ac:dyDescent="0.2">
      <c r="A20" s="418" t="s">
        <v>461</v>
      </c>
      <c r="B20" s="419"/>
      <c r="C20" s="419"/>
      <c r="D20" s="419"/>
      <c r="E20" s="419"/>
      <c r="F20" s="419"/>
      <c r="G20" s="420"/>
    </row>
    <row r="21" spans="1:21" ht="16.5" customHeight="1" x14ac:dyDescent="0.25">
      <c r="A21" s="425" t="s">
        <v>123</v>
      </c>
      <c r="B21" s="360" t="s">
        <v>4</v>
      </c>
      <c r="C21" s="362" t="s">
        <v>452</v>
      </c>
      <c r="D21" s="363"/>
      <c r="E21" s="362" t="s">
        <v>453</v>
      </c>
      <c r="F21" s="363"/>
      <c r="G21" s="411" t="s">
        <v>454</v>
      </c>
      <c r="H21" s="60"/>
      <c r="I21" s="40"/>
    </row>
    <row r="22" spans="1:21" ht="16.5" customHeight="1" x14ac:dyDescent="0.25">
      <c r="A22" s="426"/>
      <c r="B22" s="361"/>
      <c r="C22" s="364"/>
      <c r="D22" s="365"/>
      <c r="E22" s="364"/>
      <c r="F22" s="365"/>
      <c r="G22" s="412"/>
      <c r="H22" s="322" t="s">
        <v>170</v>
      </c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3"/>
    </row>
    <row r="23" spans="1:21" ht="16.5" customHeight="1" x14ac:dyDescent="0.25">
      <c r="A23" s="252">
        <v>1</v>
      </c>
      <c r="B23" s="216" t="s">
        <v>130</v>
      </c>
      <c r="C23" s="413">
        <f>AVERAGE(F6,F7,F10,F11,F12)</f>
        <v>1676156.7880000002</v>
      </c>
      <c r="D23" s="413"/>
      <c r="E23" s="424">
        <f>AVERAGE(G6,G7,G10,G11,G12)</f>
        <v>667.91399999999999</v>
      </c>
      <c r="F23" s="424"/>
      <c r="G23" s="251">
        <f>C23/E23</f>
        <v>2509.5398329725085</v>
      </c>
      <c r="H23" s="250" t="s">
        <v>94</v>
      </c>
      <c r="I23" s="78" t="s">
        <v>5</v>
      </c>
      <c r="J23" s="78" t="s">
        <v>6</v>
      </c>
      <c r="K23" s="78" t="s">
        <v>7</v>
      </c>
      <c r="L23" s="78" t="s">
        <v>8</v>
      </c>
      <c r="M23" s="78" t="s">
        <v>9</v>
      </c>
      <c r="N23" s="78" t="s">
        <v>10</v>
      </c>
      <c r="O23" s="78" t="s">
        <v>11</v>
      </c>
      <c r="P23" s="78" t="s">
        <v>12</v>
      </c>
      <c r="Q23" s="78" t="s">
        <v>13</v>
      </c>
      <c r="R23" s="78" t="s">
        <v>14</v>
      </c>
      <c r="S23" s="78" t="s">
        <v>15</v>
      </c>
      <c r="T23" s="90" t="s">
        <v>16</v>
      </c>
      <c r="U23" s="2" t="s">
        <v>17</v>
      </c>
    </row>
    <row r="24" spans="1:21" ht="16.5" customHeight="1" x14ac:dyDescent="0.25">
      <c r="A24" s="239"/>
      <c r="B24" s="236"/>
      <c r="C24" s="300"/>
      <c r="D24" s="300"/>
      <c r="E24" s="300"/>
      <c r="F24" s="300"/>
      <c r="G24" s="236"/>
      <c r="H24" s="230" t="s">
        <v>97</v>
      </c>
      <c r="I24" s="74"/>
      <c r="J24" s="74">
        <v>2</v>
      </c>
      <c r="K24" s="74"/>
      <c r="L24" s="74">
        <v>2</v>
      </c>
      <c r="M24" s="74"/>
      <c r="N24" s="74"/>
      <c r="O24" s="74">
        <v>1</v>
      </c>
      <c r="P24" s="74"/>
      <c r="Q24" s="74"/>
      <c r="R24" s="74"/>
      <c r="S24" s="74"/>
      <c r="T24" s="1"/>
      <c r="U24" s="2">
        <f>SUM(I24:T24)</f>
        <v>5</v>
      </c>
    </row>
    <row r="25" spans="1:21" ht="16.5" customHeight="1" x14ac:dyDescent="0.25">
      <c r="H25" s="74" t="s">
        <v>100</v>
      </c>
      <c r="I25" s="74">
        <v>2</v>
      </c>
      <c r="J25" s="74">
        <v>1</v>
      </c>
      <c r="K25" s="74"/>
      <c r="L25" s="74">
        <v>1</v>
      </c>
      <c r="M25" s="74"/>
      <c r="N25" s="74"/>
      <c r="O25" s="74"/>
      <c r="P25" s="74"/>
      <c r="Q25" s="74"/>
      <c r="R25" s="74"/>
      <c r="S25" s="74"/>
      <c r="T25" s="1"/>
      <c r="U25" s="2">
        <f t="shared" ref="U25:U29" si="2">SUM(I25:T25)</f>
        <v>4</v>
      </c>
    </row>
    <row r="26" spans="1:21" ht="16.5" customHeight="1" x14ac:dyDescent="0.25">
      <c r="H26" s="74" t="s">
        <v>103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1"/>
      <c r="U26" s="2">
        <f t="shared" si="2"/>
        <v>0</v>
      </c>
    </row>
    <row r="27" spans="1:21" ht="16.5" customHeight="1" x14ac:dyDescent="0.25">
      <c r="H27" s="74" t="s">
        <v>105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1"/>
      <c r="U27" s="2">
        <f t="shared" si="2"/>
        <v>0</v>
      </c>
    </row>
    <row r="28" spans="1:21" ht="16.5" customHeight="1" x14ac:dyDescent="0.25">
      <c r="H28" s="35" t="s">
        <v>109</v>
      </c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6"/>
      <c r="U28" s="92">
        <f t="shared" si="2"/>
        <v>0</v>
      </c>
    </row>
    <row r="29" spans="1:21" ht="16.5" customHeight="1" x14ac:dyDescent="0.25">
      <c r="H29" s="34" t="s">
        <v>17</v>
      </c>
      <c r="I29" s="34">
        <f t="shared" ref="I29:T29" si="3">SUM(I24:I28)</f>
        <v>2</v>
      </c>
      <c r="J29" s="34">
        <f t="shared" si="3"/>
        <v>3</v>
      </c>
      <c r="K29" s="34">
        <f t="shared" si="3"/>
        <v>0</v>
      </c>
      <c r="L29" s="34">
        <f t="shared" si="3"/>
        <v>3</v>
      </c>
      <c r="M29" s="34">
        <f t="shared" si="3"/>
        <v>0</v>
      </c>
      <c r="N29" s="34">
        <f t="shared" si="3"/>
        <v>0</v>
      </c>
      <c r="O29" s="34">
        <f t="shared" si="3"/>
        <v>1</v>
      </c>
      <c r="P29" s="34">
        <f t="shared" si="3"/>
        <v>0</v>
      </c>
      <c r="Q29" s="34">
        <f t="shared" si="3"/>
        <v>0</v>
      </c>
      <c r="R29" s="34">
        <f t="shared" si="3"/>
        <v>0</v>
      </c>
      <c r="S29" s="34">
        <f t="shared" si="3"/>
        <v>0</v>
      </c>
      <c r="T29" s="76">
        <f t="shared" si="3"/>
        <v>0</v>
      </c>
      <c r="U29" s="37">
        <f t="shared" si="2"/>
        <v>9</v>
      </c>
    </row>
    <row r="34" spans="8:21" ht="16.5" customHeight="1" x14ac:dyDescent="0.25">
      <c r="H34" s="354" t="s">
        <v>171</v>
      </c>
      <c r="I34" s="414"/>
      <c r="J34" s="414"/>
      <c r="K34" s="414"/>
      <c r="L34" s="414"/>
      <c r="M34" s="363"/>
      <c r="O34" s="354" t="s">
        <v>172</v>
      </c>
      <c r="P34" s="355"/>
      <c r="Q34" s="355"/>
      <c r="R34" s="355"/>
      <c r="S34" s="355"/>
      <c r="T34" s="355"/>
      <c r="U34" s="356"/>
    </row>
    <row r="35" spans="8:21" ht="16.5" customHeight="1" x14ac:dyDescent="0.25">
      <c r="H35" s="364"/>
      <c r="I35" s="415"/>
      <c r="J35" s="415"/>
      <c r="K35" s="415"/>
      <c r="L35" s="415"/>
      <c r="M35" s="365"/>
      <c r="O35" s="357"/>
      <c r="P35" s="358"/>
      <c r="Q35" s="358"/>
      <c r="R35" s="358"/>
      <c r="S35" s="358"/>
      <c r="T35" s="358"/>
      <c r="U35" s="359"/>
    </row>
    <row r="36" spans="8:21" ht="16.5" customHeight="1" x14ac:dyDescent="0.25">
      <c r="H36" s="82" t="s">
        <v>4</v>
      </c>
      <c r="I36" s="310" t="s">
        <v>116</v>
      </c>
      <c r="J36" s="311"/>
      <c r="K36" s="310" t="s">
        <v>117</v>
      </c>
      <c r="L36" s="416"/>
      <c r="M36" s="2" t="s">
        <v>17</v>
      </c>
      <c r="O36" s="310" t="s">
        <v>94</v>
      </c>
      <c r="P36" s="311"/>
      <c r="Q36" s="310" t="s">
        <v>116</v>
      </c>
      <c r="R36" s="311"/>
      <c r="S36" s="310" t="s">
        <v>117</v>
      </c>
      <c r="T36" s="416"/>
      <c r="U36" s="2" t="s">
        <v>17</v>
      </c>
    </row>
    <row r="37" spans="8:21" ht="16.5" customHeight="1" x14ac:dyDescent="0.25">
      <c r="H37" s="74" t="s">
        <v>25</v>
      </c>
      <c r="I37" s="307"/>
      <c r="J37" s="309"/>
      <c r="K37" s="307">
        <v>9</v>
      </c>
      <c r="L37" s="395"/>
      <c r="M37" s="2">
        <f>SUM(I37:L37)</f>
        <v>9</v>
      </c>
      <c r="O37" s="307" t="s">
        <v>97</v>
      </c>
      <c r="P37" s="309"/>
      <c r="Q37" s="307"/>
      <c r="R37" s="309"/>
      <c r="S37" s="307">
        <v>5</v>
      </c>
      <c r="T37" s="395"/>
      <c r="U37" s="2">
        <f>SUM(Q37:T37)</f>
        <v>5</v>
      </c>
    </row>
    <row r="38" spans="8:21" ht="16.5" customHeight="1" x14ac:dyDescent="0.25">
      <c r="H38" s="74" t="s">
        <v>33</v>
      </c>
      <c r="I38" s="307"/>
      <c r="J38" s="309"/>
      <c r="K38" s="307"/>
      <c r="L38" s="395"/>
      <c r="M38" s="2">
        <f t="shared" ref="M38:M51" si="4">SUM(I38:L38)</f>
        <v>0</v>
      </c>
      <c r="O38" s="307" t="s">
        <v>103</v>
      </c>
      <c r="P38" s="309"/>
      <c r="Q38" s="307"/>
      <c r="R38" s="309"/>
      <c r="S38" s="307"/>
      <c r="T38" s="395"/>
      <c r="U38" s="2">
        <f t="shared" ref="U38:U42" si="5">SUM(Q38:T38)</f>
        <v>0</v>
      </c>
    </row>
    <row r="39" spans="8:21" ht="16.5" customHeight="1" x14ac:dyDescent="0.25">
      <c r="H39" s="74" t="s">
        <v>37</v>
      </c>
      <c r="I39" s="307"/>
      <c r="J39" s="309"/>
      <c r="K39" s="307"/>
      <c r="L39" s="395"/>
      <c r="M39" s="2">
        <f t="shared" si="4"/>
        <v>0</v>
      </c>
      <c r="O39" s="307" t="s">
        <v>100</v>
      </c>
      <c r="P39" s="309"/>
      <c r="Q39" s="307"/>
      <c r="R39" s="309"/>
      <c r="S39" s="307">
        <v>4</v>
      </c>
      <c r="T39" s="395"/>
      <c r="U39" s="2">
        <f t="shared" si="5"/>
        <v>4</v>
      </c>
    </row>
    <row r="40" spans="8:21" ht="16.5" customHeight="1" x14ac:dyDescent="0.25">
      <c r="H40" s="74" t="s">
        <v>40</v>
      </c>
      <c r="I40" s="307"/>
      <c r="J40" s="309"/>
      <c r="K40" s="307"/>
      <c r="L40" s="395"/>
      <c r="M40" s="2">
        <f t="shared" si="4"/>
        <v>0</v>
      </c>
      <c r="O40" s="307" t="s">
        <v>105</v>
      </c>
      <c r="P40" s="309"/>
      <c r="Q40" s="307"/>
      <c r="R40" s="309"/>
      <c r="S40" s="307"/>
      <c r="T40" s="395"/>
      <c r="U40" s="2">
        <f t="shared" si="5"/>
        <v>0</v>
      </c>
    </row>
    <row r="41" spans="8:21" ht="16.5" customHeight="1" x14ac:dyDescent="0.25">
      <c r="H41" s="74" t="s">
        <v>43</v>
      </c>
      <c r="I41" s="307"/>
      <c r="J41" s="309"/>
      <c r="K41" s="307"/>
      <c r="L41" s="395"/>
      <c r="M41" s="2">
        <f t="shared" si="4"/>
        <v>0</v>
      </c>
      <c r="O41" s="338" t="s">
        <v>109</v>
      </c>
      <c r="P41" s="339"/>
      <c r="Q41" s="338"/>
      <c r="R41" s="339"/>
      <c r="S41" s="338"/>
      <c r="T41" s="396"/>
      <c r="U41" s="92">
        <f t="shared" si="5"/>
        <v>0</v>
      </c>
    </row>
    <row r="42" spans="8:21" ht="16.5" customHeight="1" x14ac:dyDescent="0.25">
      <c r="H42" s="74" t="s">
        <v>45</v>
      </c>
      <c r="I42" s="307"/>
      <c r="J42" s="309"/>
      <c r="K42" s="307"/>
      <c r="L42" s="395"/>
      <c r="M42" s="2">
        <f t="shared" si="4"/>
        <v>0</v>
      </c>
      <c r="O42" s="312" t="s">
        <v>17</v>
      </c>
      <c r="P42" s="313"/>
      <c r="Q42" s="312" t="s">
        <v>32</v>
      </c>
      <c r="R42" s="313"/>
      <c r="S42" s="312">
        <f>SUM(S37:T41)</f>
        <v>9</v>
      </c>
      <c r="T42" s="397"/>
      <c r="U42" s="37">
        <f t="shared" si="5"/>
        <v>9</v>
      </c>
    </row>
    <row r="43" spans="8:21" ht="16.5" customHeight="1" x14ac:dyDescent="0.25">
      <c r="H43" s="74" t="s">
        <v>50</v>
      </c>
      <c r="I43" s="307"/>
      <c r="J43" s="309"/>
      <c r="K43" s="307"/>
      <c r="L43" s="395"/>
      <c r="M43" s="2">
        <f t="shared" si="4"/>
        <v>0</v>
      </c>
    </row>
    <row r="44" spans="8:21" ht="16.5" customHeight="1" x14ac:dyDescent="0.25">
      <c r="H44" s="74" t="s">
        <v>54</v>
      </c>
      <c r="I44" s="307"/>
      <c r="J44" s="309"/>
      <c r="K44" s="307"/>
      <c r="L44" s="395"/>
      <c r="M44" s="2">
        <f t="shared" si="4"/>
        <v>0</v>
      </c>
    </row>
    <row r="45" spans="8:21" ht="16.5" customHeight="1" x14ac:dyDescent="0.25">
      <c r="H45" s="74" t="s">
        <v>57</v>
      </c>
      <c r="I45" s="307"/>
      <c r="J45" s="309"/>
      <c r="K45" s="307"/>
      <c r="L45" s="395"/>
      <c r="M45" s="2">
        <f t="shared" si="4"/>
        <v>0</v>
      </c>
    </row>
    <row r="46" spans="8:21" ht="16.5" customHeight="1" x14ac:dyDescent="0.25">
      <c r="H46" s="74" t="s">
        <v>62</v>
      </c>
      <c r="I46" s="307"/>
      <c r="J46" s="309"/>
      <c r="K46" s="307"/>
      <c r="L46" s="395"/>
      <c r="M46" s="2">
        <f t="shared" si="4"/>
        <v>0</v>
      </c>
    </row>
    <row r="47" spans="8:21" ht="16.5" customHeight="1" x14ac:dyDescent="0.25">
      <c r="H47" s="74" t="s">
        <v>65</v>
      </c>
      <c r="I47" s="307"/>
      <c r="J47" s="309"/>
      <c r="K47" s="307"/>
      <c r="L47" s="395"/>
      <c r="M47" s="2">
        <f t="shared" si="4"/>
        <v>0</v>
      </c>
    </row>
    <row r="48" spans="8:21" ht="16.5" customHeight="1" x14ac:dyDescent="0.25">
      <c r="H48" s="74" t="s">
        <v>68</v>
      </c>
      <c r="I48" s="307"/>
      <c r="J48" s="309"/>
      <c r="K48" s="307"/>
      <c r="L48" s="395"/>
      <c r="M48" s="2">
        <f t="shared" si="4"/>
        <v>0</v>
      </c>
    </row>
    <row r="49" spans="8:13" ht="16.5" customHeight="1" x14ac:dyDescent="0.25">
      <c r="H49" s="75" t="s">
        <v>71</v>
      </c>
      <c r="I49" s="307"/>
      <c r="J49" s="309"/>
      <c r="K49" s="307"/>
      <c r="L49" s="395"/>
      <c r="M49" s="2">
        <f t="shared" si="4"/>
        <v>0</v>
      </c>
    </row>
    <row r="50" spans="8:13" ht="16.5" customHeight="1" x14ac:dyDescent="0.25">
      <c r="H50" s="75" t="s">
        <v>75</v>
      </c>
      <c r="I50" s="338"/>
      <c r="J50" s="339"/>
      <c r="K50" s="338"/>
      <c r="L50" s="396"/>
      <c r="M50" s="80">
        <f t="shared" si="4"/>
        <v>0</v>
      </c>
    </row>
    <row r="51" spans="8:13" ht="16.5" customHeight="1" x14ac:dyDescent="0.25">
      <c r="H51" s="34" t="s">
        <v>17</v>
      </c>
      <c r="I51" s="312" t="s">
        <v>32</v>
      </c>
      <c r="J51" s="313"/>
      <c r="K51" s="312">
        <f>SUM(K37:L50)</f>
        <v>9</v>
      </c>
      <c r="L51" s="404"/>
      <c r="M51" s="37">
        <f t="shared" si="4"/>
        <v>9</v>
      </c>
    </row>
  </sheetData>
  <mergeCells count="74">
    <mergeCell ref="C23:D23"/>
    <mergeCell ref="E23:F23"/>
    <mergeCell ref="A20:G20"/>
    <mergeCell ref="A21:A22"/>
    <mergeCell ref="B21:B22"/>
    <mergeCell ref="C21:D22"/>
    <mergeCell ref="E21:F22"/>
    <mergeCell ref="G21:G22"/>
    <mergeCell ref="B4:B12"/>
    <mergeCell ref="I47:J47"/>
    <mergeCell ref="K47:L47"/>
    <mergeCell ref="I51:J51"/>
    <mergeCell ref="K51:L51"/>
    <mergeCell ref="I48:J48"/>
    <mergeCell ref="K48:L48"/>
    <mergeCell ref="I49:J49"/>
    <mergeCell ref="K49:L49"/>
    <mergeCell ref="I50:J50"/>
    <mergeCell ref="K50:L50"/>
    <mergeCell ref="I45:J45"/>
    <mergeCell ref="K45:L45"/>
    <mergeCell ref="I46:J46"/>
    <mergeCell ref="K46:L46"/>
    <mergeCell ref="I44:J44"/>
    <mergeCell ref="K44:L44"/>
    <mergeCell ref="I43:J43"/>
    <mergeCell ref="K43:L43"/>
    <mergeCell ref="O42:P42"/>
    <mergeCell ref="Q42:R42"/>
    <mergeCell ref="S42:T42"/>
    <mergeCell ref="Q41:R41"/>
    <mergeCell ref="S41:T41"/>
    <mergeCell ref="I42:J42"/>
    <mergeCell ref="K42:L42"/>
    <mergeCell ref="I41:J41"/>
    <mergeCell ref="K41:L41"/>
    <mergeCell ref="O41:P41"/>
    <mergeCell ref="I39:J39"/>
    <mergeCell ref="K39:L39"/>
    <mergeCell ref="O39:P39"/>
    <mergeCell ref="Q39:R39"/>
    <mergeCell ref="S39:T39"/>
    <mergeCell ref="I40:J40"/>
    <mergeCell ref="K40:L40"/>
    <mergeCell ref="O40:P40"/>
    <mergeCell ref="Q40:R40"/>
    <mergeCell ref="S40:T40"/>
    <mergeCell ref="I37:J37"/>
    <mergeCell ref="K37:L37"/>
    <mergeCell ref="O37:P37"/>
    <mergeCell ref="Q37:R37"/>
    <mergeCell ref="S37:T37"/>
    <mergeCell ref="I38:J38"/>
    <mergeCell ref="K38:L38"/>
    <mergeCell ref="O38:P38"/>
    <mergeCell ref="Q38:R38"/>
    <mergeCell ref="S38:T38"/>
    <mergeCell ref="H3:U3"/>
    <mergeCell ref="H22:U22"/>
    <mergeCell ref="H34:M35"/>
    <mergeCell ref="O34:U35"/>
    <mergeCell ref="I36:J36"/>
    <mergeCell ref="K36:L36"/>
    <mergeCell ref="O36:P36"/>
    <mergeCell ref="Q36:R36"/>
    <mergeCell ref="S36:T36"/>
    <mergeCell ref="A1:G1"/>
    <mergeCell ref="A2:A3"/>
    <mergeCell ref="B2:B3"/>
    <mergeCell ref="C2:C3"/>
    <mergeCell ref="D2:D3"/>
    <mergeCell ref="E2:E3"/>
    <mergeCell ref="F2:F3"/>
    <mergeCell ref="G2:G3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50"/>
  <sheetViews>
    <sheetView topLeftCell="I1" zoomScaleNormal="100" workbookViewId="0">
      <selection activeCell="Q49" sqref="Q49"/>
    </sheetView>
  </sheetViews>
  <sheetFormatPr defaultRowHeight="16.5" customHeight="1" x14ac:dyDescent="0.25"/>
  <cols>
    <col min="1" max="1" width="4.7109375" style="93" customWidth="1"/>
    <col min="2" max="2" width="23.7109375" style="93" customWidth="1"/>
    <col min="3" max="3" width="9.7109375" style="93" customWidth="1"/>
    <col min="4" max="4" width="20.7109375" style="93" customWidth="1"/>
    <col min="5" max="5" width="15.7109375" style="93" customWidth="1"/>
    <col min="6" max="6" width="23.7109375" style="93" customWidth="1"/>
    <col min="7" max="7" width="19.7109375" style="93" customWidth="1"/>
    <col min="8" max="8" width="18.140625" style="93" customWidth="1"/>
    <col min="9" max="21" width="8.7109375" style="93" customWidth="1"/>
    <col min="22" max="16384" width="9.140625" style="93"/>
  </cols>
  <sheetData>
    <row r="1" spans="1:21" ht="16.5" customHeight="1" x14ac:dyDescent="0.25">
      <c r="A1" s="321" t="s">
        <v>177</v>
      </c>
      <c r="B1" s="322"/>
      <c r="C1" s="322"/>
      <c r="D1" s="322"/>
      <c r="E1" s="322"/>
      <c r="F1" s="322"/>
      <c r="G1" s="323"/>
    </row>
    <row r="2" spans="1:21" ht="16.5" customHeight="1" x14ac:dyDescent="0.25">
      <c r="A2" s="374" t="s">
        <v>123</v>
      </c>
      <c r="B2" s="374" t="s">
        <v>4</v>
      </c>
      <c r="C2" s="374" t="s">
        <v>124</v>
      </c>
      <c r="D2" s="374" t="s">
        <v>126</v>
      </c>
      <c r="E2" s="374" t="s">
        <v>127</v>
      </c>
      <c r="F2" s="374" t="s">
        <v>128</v>
      </c>
      <c r="G2" s="374" t="s">
        <v>129</v>
      </c>
    </row>
    <row r="3" spans="1:21" ht="16.5" customHeight="1" x14ac:dyDescent="0.25">
      <c r="A3" s="375"/>
      <c r="B3" s="375"/>
      <c r="C3" s="375"/>
      <c r="D3" s="375"/>
      <c r="E3" s="375"/>
      <c r="F3" s="375"/>
      <c r="G3" s="375"/>
      <c r="H3" s="321" t="s">
        <v>178</v>
      </c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3"/>
    </row>
    <row r="4" spans="1:21" ht="16.5" customHeight="1" x14ac:dyDescent="0.25">
      <c r="A4" s="74">
        <v>1</v>
      </c>
      <c r="B4" s="306" t="s">
        <v>130</v>
      </c>
      <c r="C4" s="74" t="s">
        <v>131</v>
      </c>
      <c r="D4" s="74" t="s">
        <v>132</v>
      </c>
      <c r="E4" s="118" t="s">
        <v>167</v>
      </c>
      <c r="F4" s="12">
        <v>34247.620000000003</v>
      </c>
      <c r="G4" s="12">
        <v>22.1</v>
      </c>
      <c r="H4" s="82" t="s">
        <v>4</v>
      </c>
      <c r="I4" s="82" t="s">
        <v>5</v>
      </c>
      <c r="J4" s="82" t="s">
        <v>6</v>
      </c>
      <c r="K4" s="82" t="s">
        <v>7</v>
      </c>
      <c r="L4" s="82" t="s">
        <v>8</v>
      </c>
      <c r="M4" s="82" t="s">
        <v>9</v>
      </c>
      <c r="N4" s="82" t="s">
        <v>10</v>
      </c>
      <c r="O4" s="82" t="s">
        <v>11</v>
      </c>
      <c r="P4" s="82" t="s">
        <v>12</v>
      </c>
      <c r="Q4" s="82" t="s">
        <v>13</v>
      </c>
      <c r="R4" s="82" t="s">
        <v>14</v>
      </c>
      <c r="S4" s="82" t="s">
        <v>15</v>
      </c>
      <c r="T4" s="83" t="s">
        <v>16</v>
      </c>
      <c r="U4" s="2" t="s">
        <v>17</v>
      </c>
    </row>
    <row r="5" spans="1:21" ht="16.5" customHeight="1" x14ac:dyDescent="0.25">
      <c r="A5" s="152">
        <v>2</v>
      </c>
      <c r="B5" s="317"/>
      <c r="C5" s="135" t="s">
        <v>131</v>
      </c>
      <c r="D5" s="135" t="s">
        <v>132</v>
      </c>
      <c r="E5" s="118" t="s">
        <v>296</v>
      </c>
      <c r="F5" s="12">
        <v>30542.74</v>
      </c>
      <c r="G5" s="12">
        <v>20</v>
      </c>
      <c r="H5" s="74" t="s">
        <v>25</v>
      </c>
      <c r="I5" s="74"/>
      <c r="J5" s="74">
        <v>1</v>
      </c>
      <c r="K5" s="74"/>
      <c r="L5" s="74"/>
      <c r="M5" s="74">
        <v>1</v>
      </c>
      <c r="N5" s="74"/>
      <c r="O5" s="74"/>
      <c r="P5" s="74"/>
      <c r="Q5" s="74"/>
      <c r="R5" s="74"/>
      <c r="S5" s="74">
        <v>3</v>
      </c>
      <c r="T5" s="72"/>
      <c r="U5" s="2">
        <f>SUM(I5:T5)</f>
        <v>5</v>
      </c>
    </row>
    <row r="6" spans="1:21" ht="16.5" customHeight="1" x14ac:dyDescent="0.25">
      <c r="A6" s="152">
        <v>3</v>
      </c>
      <c r="B6" s="317"/>
      <c r="C6" s="137" t="s">
        <v>135</v>
      </c>
      <c r="D6" s="137" t="s">
        <v>132</v>
      </c>
      <c r="E6" s="138" t="s">
        <v>340</v>
      </c>
      <c r="F6" s="139">
        <v>7531.63</v>
      </c>
      <c r="G6" s="139">
        <v>13.05</v>
      </c>
      <c r="H6" s="74" t="s">
        <v>33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2"/>
      <c r="U6" s="2">
        <f t="shared" ref="U6:U19" si="0">SUM(I6:T6)</f>
        <v>0</v>
      </c>
    </row>
    <row r="7" spans="1:21" ht="16.5" customHeight="1" x14ac:dyDescent="0.25">
      <c r="A7" s="152">
        <v>4</v>
      </c>
      <c r="B7" s="317"/>
      <c r="C7" s="137" t="s">
        <v>137</v>
      </c>
      <c r="D7" s="137" t="s">
        <v>132</v>
      </c>
      <c r="E7" s="138" t="s">
        <v>347</v>
      </c>
      <c r="F7" s="139">
        <v>45220.97</v>
      </c>
      <c r="G7" s="139">
        <v>14.9</v>
      </c>
      <c r="H7" s="74" t="s">
        <v>37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2"/>
      <c r="U7" s="2">
        <f t="shared" si="0"/>
        <v>0</v>
      </c>
    </row>
    <row r="8" spans="1:21" ht="16.5" customHeight="1" x14ac:dyDescent="0.25">
      <c r="A8" s="152">
        <v>5</v>
      </c>
      <c r="B8" s="340"/>
      <c r="C8" s="137" t="s">
        <v>135</v>
      </c>
      <c r="D8" s="137" t="s">
        <v>132</v>
      </c>
      <c r="E8" s="138" t="s">
        <v>347</v>
      </c>
      <c r="F8" s="139">
        <v>7536.83</v>
      </c>
      <c r="G8" s="139">
        <v>13.75</v>
      </c>
      <c r="H8" s="74" t="s">
        <v>40</v>
      </c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2"/>
      <c r="U8" s="2">
        <f t="shared" si="0"/>
        <v>0</v>
      </c>
    </row>
    <row r="9" spans="1:21" ht="16.5" customHeight="1" x14ac:dyDescent="0.25">
      <c r="H9" s="74" t="s">
        <v>43</v>
      </c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2"/>
      <c r="U9" s="2">
        <f t="shared" si="0"/>
        <v>0</v>
      </c>
    </row>
    <row r="10" spans="1:21" ht="16.5" customHeight="1" x14ac:dyDescent="0.25">
      <c r="F10" s="268"/>
      <c r="H10" s="74" t="s">
        <v>45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2"/>
      <c r="U10" s="2">
        <f t="shared" si="0"/>
        <v>0</v>
      </c>
    </row>
    <row r="11" spans="1:21" ht="16.5" customHeight="1" x14ac:dyDescent="0.25">
      <c r="F11" s="268"/>
      <c r="H11" s="74" t="s">
        <v>50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2"/>
      <c r="U11" s="2">
        <f t="shared" si="0"/>
        <v>0</v>
      </c>
    </row>
    <row r="12" spans="1:21" ht="16.5" customHeight="1" x14ac:dyDescent="0.25">
      <c r="H12" s="74" t="s">
        <v>54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2"/>
      <c r="U12" s="2">
        <f t="shared" si="0"/>
        <v>0</v>
      </c>
    </row>
    <row r="13" spans="1:21" ht="16.5" customHeight="1" x14ac:dyDescent="0.2">
      <c r="A13" s="418" t="s">
        <v>464</v>
      </c>
      <c r="B13" s="419"/>
      <c r="C13" s="419"/>
      <c r="D13" s="419"/>
      <c r="E13" s="419"/>
      <c r="F13" s="419"/>
      <c r="G13" s="420"/>
      <c r="H13" s="74" t="s">
        <v>57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2"/>
      <c r="U13" s="2">
        <f t="shared" si="0"/>
        <v>0</v>
      </c>
    </row>
    <row r="14" spans="1:21" ht="16.5" customHeight="1" x14ac:dyDescent="0.25">
      <c r="A14" s="360" t="s">
        <v>123</v>
      </c>
      <c r="B14" s="360" t="s">
        <v>4</v>
      </c>
      <c r="C14" s="362" t="s">
        <v>452</v>
      </c>
      <c r="D14" s="363"/>
      <c r="E14" s="362" t="s">
        <v>453</v>
      </c>
      <c r="F14" s="363"/>
      <c r="G14" s="411" t="s">
        <v>454</v>
      </c>
      <c r="H14" s="74" t="s">
        <v>62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2"/>
      <c r="U14" s="2">
        <f t="shared" si="0"/>
        <v>0</v>
      </c>
    </row>
    <row r="15" spans="1:21" ht="16.5" customHeight="1" x14ac:dyDescent="0.25">
      <c r="A15" s="361"/>
      <c r="B15" s="361"/>
      <c r="C15" s="364"/>
      <c r="D15" s="365"/>
      <c r="E15" s="364"/>
      <c r="F15" s="365"/>
      <c r="G15" s="412"/>
      <c r="H15" s="74" t="s">
        <v>65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2"/>
      <c r="U15" s="2">
        <f t="shared" si="0"/>
        <v>0</v>
      </c>
    </row>
    <row r="16" spans="1:21" ht="16.5" customHeight="1" x14ac:dyDescent="0.25">
      <c r="A16" s="216">
        <v>1</v>
      </c>
      <c r="B16" s="216" t="s">
        <v>130</v>
      </c>
      <c r="C16" s="406">
        <f>AVERAGE(F4:F8)</f>
        <v>25015.958000000002</v>
      </c>
      <c r="D16" s="407"/>
      <c r="E16" s="413">
        <f>AVERAGE(G4:G8)</f>
        <v>16.760000000000002</v>
      </c>
      <c r="F16" s="413"/>
      <c r="G16" s="234">
        <v>1492.6</v>
      </c>
      <c r="H16" s="74" t="s">
        <v>68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2"/>
      <c r="U16" s="2">
        <f t="shared" si="0"/>
        <v>0</v>
      </c>
    </row>
    <row r="17" spans="8:21" ht="16.5" customHeight="1" x14ac:dyDescent="0.25">
      <c r="H17" s="75" t="s">
        <v>71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59"/>
      <c r="U17" s="2">
        <f t="shared" si="0"/>
        <v>0</v>
      </c>
    </row>
    <row r="18" spans="8:21" ht="16.5" customHeight="1" x14ac:dyDescent="0.25">
      <c r="H18" s="75" t="s">
        <v>75</v>
      </c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59"/>
      <c r="U18" s="80">
        <f t="shared" si="0"/>
        <v>0</v>
      </c>
    </row>
    <row r="19" spans="8:21" ht="16.5" customHeight="1" x14ac:dyDescent="0.25">
      <c r="H19" s="34" t="s">
        <v>17</v>
      </c>
      <c r="I19" s="34">
        <f>SUM(I5:I18)</f>
        <v>0</v>
      </c>
      <c r="J19" s="34">
        <f t="shared" ref="J19:T19" si="1">SUM(J5:J18)</f>
        <v>1</v>
      </c>
      <c r="K19" s="34">
        <f t="shared" si="1"/>
        <v>0</v>
      </c>
      <c r="L19" s="34">
        <f t="shared" si="1"/>
        <v>0</v>
      </c>
      <c r="M19" s="34">
        <f t="shared" si="1"/>
        <v>1</v>
      </c>
      <c r="N19" s="34">
        <f t="shared" si="1"/>
        <v>0</v>
      </c>
      <c r="O19" s="34">
        <f t="shared" si="1"/>
        <v>0</v>
      </c>
      <c r="P19" s="34">
        <f t="shared" si="1"/>
        <v>0</v>
      </c>
      <c r="Q19" s="34">
        <f t="shared" si="1"/>
        <v>0</v>
      </c>
      <c r="R19" s="34">
        <f t="shared" si="1"/>
        <v>0</v>
      </c>
      <c r="S19" s="34">
        <f t="shared" si="1"/>
        <v>3</v>
      </c>
      <c r="T19" s="76">
        <f t="shared" si="1"/>
        <v>0</v>
      </c>
      <c r="U19" s="37">
        <f t="shared" si="0"/>
        <v>5</v>
      </c>
    </row>
    <row r="21" spans="8:21" ht="16.5" customHeight="1" x14ac:dyDescent="0.25">
      <c r="H21" s="60"/>
      <c r="I21" s="40"/>
    </row>
    <row r="22" spans="8:21" ht="16.5" customHeight="1" x14ac:dyDescent="0.25">
      <c r="H22" s="321" t="s">
        <v>179</v>
      </c>
      <c r="I22" s="322"/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3"/>
    </row>
    <row r="23" spans="8:21" ht="16.5" customHeight="1" x14ac:dyDescent="0.25">
      <c r="H23" s="82" t="s">
        <v>94</v>
      </c>
      <c r="I23" s="78" t="s">
        <v>5</v>
      </c>
      <c r="J23" s="78" t="s">
        <v>6</v>
      </c>
      <c r="K23" s="78" t="s">
        <v>7</v>
      </c>
      <c r="L23" s="78" t="s">
        <v>8</v>
      </c>
      <c r="M23" s="78" t="s">
        <v>9</v>
      </c>
      <c r="N23" s="78" t="s">
        <v>10</v>
      </c>
      <c r="O23" s="78" t="s">
        <v>11</v>
      </c>
      <c r="P23" s="78" t="s">
        <v>12</v>
      </c>
      <c r="Q23" s="78" t="s">
        <v>13</v>
      </c>
      <c r="R23" s="78" t="s">
        <v>14</v>
      </c>
      <c r="S23" s="78" t="s">
        <v>15</v>
      </c>
      <c r="T23" s="90" t="s">
        <v>16</v>
      </c>
      <c r="U23" s="2" t="s">
        <v>17</v>
      </c>
    </row>
    <row r="24" spans="8:21" ht="16.5" customHeight="1" x14ac:dyDescent="0.25">
      <c r="H24" s="74" t="s">
        <v>97</v>
      </c>
      <c r="I24" s="74"/>
      <c r="J24" s="74">
        <v>1</v>
      </c>
      <c r="K24" s="74"/>
      <c r="L24" s="74"/>
      <c r="M24" s="74">
        <v>1</v>
      </c>
      <c r="N24" s="74"/>
      <c r="O24" s="74"/>
      <c r="P24" s="74"/>
      <c r="Q24" s="74"/>
      <c r="R24" s="74"/>
      <c r="S24" s="74">
        <v>3</v>
      </c>
      <c r="T24" s="1"/>
      <c r="U24" s="2">
        <f>SUM(I24:T24)</f>
        <v>5</v>
      </c>
    </row>
    <row r="25" spans="8:21" ht="16.5" customHeight="1" x14ac:dyDescent="0.25">
      <c r="H25" s="74" t="s">
        <v>100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1"/>
      <c r="U25" s="2">
        <f t="shared" ref="U25:U29" si="2">SUM(I25:T25)</f>
        <v>0</v>
      </c>
    </row>
    <row r="26" spans="8:21" ht="16.5" customHeight="1" x14ac:dyDescent="0.25">
      <c r="H26" s="74" t="s">
        <v>103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1"/>
      <c r="U26" s="2">
        <f t="shared" si="2"/>
        <v>0</v>
      </c>
    </row>
    <row r="27" spans="8:21" ht="16.5" customHeight="1" x14ac:dyDescent="0.25">
      <c r="H27" s="74" t="s">
        <v>105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1"/>
      <c r="U27" s="2">
        <f t="shared" si="2"/>
        <v>0</v>
      </c>
    </row>
    <row r="28" spans="8:21" ht="16.5" customHeight="1" x14ac:dyDescent="0.25">
      <c r="H28" s="74" t="s">
        <v>109</v>
      </c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1"/>
      <c r="U28" s="2">
        <f t="shared" si="2"/>
        <v>0</v>
      </c>
    </row>
    <row r="29" spans="8:21" ht="16.5" customHeight="1" x14ac:dyDescent="0.25">
      <c r="H29" s="34" t="s">
        <v>17</v>
      </c>
      <c r="I29" s="34">
        <f t="shared" ref="I29:T29" si="3">SUM(I24:I28)</f>
        <v>0</v>
      </c>
      <c r="J29" s="34">
        <f t="shared" si="3"/>
        <v>1</v>
      </c>
      <c r="K29" s="34">
        <f t="shared" si="3"/>
        <v>0</v>
      </c>
      <c r="L29" s="34">
        <f t="shared" si="3"/>
        <v>0</v>
      </c>
      <c r="M29" s="34">
        <f t="shared" si="3"/>
        <v>1</v>
      </c>
      <c r="N29" s="34">
        <f t="shared" si="3"/>
        <v>0</v>
      </c>
      <c r="O29" s="34">
        <f t="shared" si="3"/>
        <v>0</v>
      </c>
      <c r="P29" s="34">
        <f t="shared" si="3"/>
        <v>0</v>
      </c>
      <c r="Q29" s="34">
        <f t="shared" si="3"/>
        <v>0</v>
      </c>
      <c r="R29" s="34">
        <f t="shared" si="3"/>
        <v>0</v>
      </c>
      <c r="S29" s="34">
        <f t="shared" si="3"/>
        <v>3</v>
      </c>
      <c r="T29" s="76">
        <f t="shared" si="3"/>
        <v>0</v>
      </c>
      <c r="U29" s="37">
        <f t="shared" si="2"/>
        <v>5</v>
      </c>
    </row>
    <row r="33" spans="8:21" ht="16.5" customHeight="1" x14ac:dyDescent="0.25">
      <c r="H33" s="354" t="s">
        <v>180</v>
      </c>
      <c r="I33" s="355"/>
      <c r="J33" s="355"/>
      <c r="K33" s="355"/>
      <c r="L33" s="355"/>
      <c r="M33" s="356"/>
      <c r="O33" s="354" t="s">
        <v>181</v>
      </c>
      <c r="P33" s="355"/>
      <c r="Q33" s="355"/>
      <c r="R33" s="355"/>
      <c r="S33" s="355"/>
      <c r="T33" s="355"/>
      <c r="U33" s="356"/>
    </row>
    <row r="34" spans="8:21" ht="16.5" customHeight="1" x14ac:dyDescent="0.25">
      <c r="H34" s="357"/>
      <c r="I34" s="358"/>
      <c r="J34" s="358"/>
      <c r="K34" s="358"/>
      <c r="L34" s="358"/>
      <c r="M34" s="359"/>
      <c r="O34" s="357"/>
      <c r="P34" s="358"/>
      <c r="Q34" s="358"/>
      <c r="R34" s="358"/>
      <c r="S34" s="358"/>
      <c r="T34" s="358"/>
      <c r="U34" s="359"/>
    </row>
    <row r="35" spans="8:21" ht="16.5" customHeight="1" x14ac:dyDescent="0.25">
      <c r="H35" s="82" t="s">
        <v>4</v>
      </c>
      <c r="I35" s="390" t="s">
        <v>116</v>
      </c>
      <c r="J35" s="390"/>
      <c r="K35" s="427" t="s">
        <v>117</v>
      </c>
      <c r="L35" s="428"/>
      <c r="M35" s="2" t="s">
        <v>17</v>
      </c>
      <c r="O35" s="390" t="s">
        <v>94</v>
      </c>
      <c r="P35" s="390"/>
      <c r="Q35" s="390" t="s">
        <v>116</v>
      </c>
      <c r="R35" s="390"/>
      <c r="S35" s="427" t="s">
        <v>117</v>
      </c>
      <c r="T35" s="428"/>
      <c r="U35" s="2" t="s">
        <v>17</v>
      </c>
    </row>
    <row r="36" spans="8:21" ht="16.5" customHeight="1" x14ac:dyDescent="0.25">
      <c r="H36" s="74" t="s">
        <v>25</v>
      </c>
      <c r="I36" s="305"/>
      <c r="J36" s="305"/>
      <c r="K36" s="429">
        <v>5</v>
      </c>
      <c r="L36" s="430"/>
      <c r="M36" s="2">
        <f>SUM(I36:L36)</f>
        <v>5</v>
      </c>
      <c r="O36" s="305" t="s">
        <v>97</v>
      </c>
      <c r="P36" s="305"/>
      <c r="Q36" s="305"/>
      <c r="R36" s="305"/>
      <c r="S36" s="429">
        <v>5</v>
      </c>
      <c r="T36" s="430"/>
      <c r="U36" s="2">
        <f>SUM(Q36:T36)</f>
        <v>5</v>
      </c>
    </row>
    <row r="37" spans="8:21" ht="16.5" customHeight="1" x14ac:dyDescent="0.25">
      <c r="H37" s="74" t="s">
        <v>33</v>
      </c>
      <c r="I37" s="305"/>
      <c r="J37" s="305"/>
      <c r="K37" s="429"/>
      <c r="L37" s="430"/>
      <c r="M37" s="2">
        <f t="shared" ref="M37:M50" si="4">SUM(I37:L37)</f>
        <v>0</v>
      </c>
      <c r="O37" s="305" t="s">
        <v>100</v>
      </c>
      <c r="P37" s="305"/>
      <c r="Q37" s="305"/>
      <c r="R37" s="305"/>
      <c r="S37" s="429"/>
      <c r="T37" s="430"/>
      <c r="U37" s="2">
        <f t="shared" ref="U37:U41" si="5">SUM(Q37:T37)</f>
        <v>0</v>
      </c>
    </row>
    <row r="38" spans="8:21" ht="16.5" customHeight="1" x14ac:dyDescent="0.25">
      <c r="H38" s="74" t="s">
        <v>37</v>
      </c>
      <c r="I38" s="305"/>
      <c r="J38" s="305"/>
      <c r="K38" s="429"/>
      <c r="L38" s="430"/>
      <c r="M38" s="2">
        <f t="shared" si="4"/>
        <v>0</v>
      </c>
      <c r="O38" s="305" t="s">
        <v>103</v>
      </c>
      <c r="P38" s="305"/>
      <c r="Q38" s="305"/>
      <c r="R38" s="305"/>
      <c r="S38" s="429"/>
      <c r="T38" s="430"/>
      <c r="U38" s="2">
        <f t="shared" si="5"/>
        <v>0</v>
      </c>
    </row>
    <row r="39" spans="8:21" ht="16.5" customHeight="1" x14ac:dyDescent="0.25">
      <c r="H39" s="74" t="s">
        <v>40</v>
      </c>
      <c r="I39" s="305"/>
      <c r="J39" s="305"/>
      <c r="K39" s="429"/>
      <c r="L39" s="430"/>
      <c r="M39" s="2">
        <f t="shared" si="4"/>
        <v>0</v>
      </c>
      <c r="O39" s="305" t="s">
        <v>105</v>
      </c>
      <c r="P39" s="305"/>
      <c r="Q39" s="305"/>
      <c r="R39" s="305"/>
      <c r="S39" s="429"/>
      <c r="T39" s="430"/>
      <c r="U39" s="2">
        <f t="shared" si="5"/>
        <v>0</v>
      </c>
    </row>
    <row r="40" spans="8:21" ht="16.5" customHeight="1" x14ac:dyDescent="0.25">
      <c r="H40" s="74" t="s">
        <v>43</v>
      </c>
      <c r="I40" s="305"/>
      <c r="J40" s="305"/>
      <c r="K40" s="429"/>
      <c r="L40" s="430"/>
      <c r="M40" s="2">
        <f t="shared" si="4"/>
        <v>0</v>
      </c>
      <c r="O40" s="398" t="s">
        <v>109</v>
      </c>
      <c r="P40" s="398"/>
      <c r="Q40" s="398"/>
      <c r="R40" s="398"/>
      <c r="S40" s="433"/>
      <c r="T40" s="434"/>
      <c r="U40" s="92">
        <f t="shared" si="5"/>
        <v>0</v>
      </c>
    </row>
    <row r="41" spans="8:21" ht="16.5" customHeight="1" x14ac:dyDescent="0.25">
      <c r="H41" s="74" t="s">
        <v>45</v>
      </c>
      <c r="I41" s="305"/>
      <c r="J41" s="305"/>
      <c r="K41" s="429"/>
      <c r="L41" s="430"/>
      <c r="M41" s="2">
        <f t="shared" si="4"/>
        <v>0</v>
      </c>
      <c r="O41" s="394" t="s">
        <v>17</v>
      </c>
      <c r="P41" s="394"/>
      <c r="Q41" s="394" t="s">
        <v>32</v>
      </c>
      <c r="R41" s="394"/>
      <c r="S41" s="431">
        <f>SUM(S36:T40)</f>
        <v>5</v>
      </c>
      <c r="T41" s="432"/>
      <c r="U41" s="37">
        <f t="shared" si="5"/>
        <v>5</v>
      </c>
    </row>
    <row r="42" spans="8:21" ht="16.5" customHeight="1" x14ac:dyDescent="0.25">
      <c r="H42" s="74" t="s">
        <v>50</v>
      </c>
      <c r="I42" s="305"/>
      <c r="J42" s="305"/>
      <c r="K42" s="429"/>
      <c r="L42" s="430"/>
      <c r="M42" s="2">
        <f t="shared" si="4"/>
        <v>0</v>
      </c>
    </row>
    <row r="43" spans="8:21" ht="16.5" customHeight="1" x14ac:dyDescent="0.25">
      <c r="H43" s="74" t="s">
        <v>54</v>
      </c>
      <c r="I43" s="305"/>
      <c r="J43" s="305"/>
      <c r="K43" s="429"/>
      <c r="L43" s="430"/>
      <c r="M43" s="2">
        <f t="shared" si="4"/>
        <v>0</v>
      </c>
    </row>
    <row r="44" spans="8:21" ht="16.5" customHeight="1" x14ac:dyDescent="0.25">
      <c r="H44" s="74" t="s">
        <v>57</v>
      </c>
      <c r="I44" s="305"/>
      <c r="J44" s="305"/>
      <c r="K44" s="429"/>
      <c r="L44" s="430"/>
      <c r="M44" s="2">
        <f t="shared" si="4"/>
        <v>0</v>
      </c>
    </row>
    <row r="45" spans="8:21" ht="16.5" customHeight="1" x14ac:dyDescent="0.25">
      <c r="H45" s="74" t="s">
        <v>62</v>
      </c>
      <c r="I45" s="307"/>
      <c r="J45" s="309"/>
      <c r="K45" s="307"/>
      <c r="L45" s="395"/>
      <c r="M45" s="2">
        <f t="shared" si="4"/>
        <v>0</v>
      </c>
    </row>
    <row r="46" spans="8:21" ht="16.5" customHeight="1" x14ac:dyDescent="0.25">
      <c r="H46" s="74" t="s">
        <v>65</v>
      </c>
      <c r="I46" s="305"/>
      <c r="J46" s="305"/>
      <c r="K46" s="429"/>
      <c r="L46" s="430"/>
      <c r="M46" s="2">
        <f t="shared" si="4"/>
        <v>0</v>
      </c>
    </row>
    <row r="47" spans="8:21" ht="16.5" customHeight="1" x14ac:dyDescent="0.25">
      <c r="H47" s="74" t="s">
        <v>68</v>
      </c>
      <c r="I47" s="305"/>
      <c r="J47" s="305"/>
      <c r="K47" s="429"/>
      <c r="L47" s="430"/>
      <c r="M47" s="2">
        <f t="shared" si="4"/>
        <v>0</v>
      </c>
    </row>
    <row r="48" spans="8:21" ht="16.5" customHeight="1" x14ac:dyDescent="0.25">
      <c r="H48" s="75" t="s">
        <v>71</v>
      </c>
      <c r="I48" s="307"/>
      <c r="J48" s="309"/>
      <c r="K48" s="307"/>
      <c r="L48" s="395"/>
      <c r="M48" s="2">
        <f t="shared" si="4"/>
        <v>0</v>
      </c>
    </row>
    <row r="49" spans="8:13" ht="16.5" customHeight="1" x14ac:dyDescent="0.25">
      <c r="H49" s="35" t="s">
        <v>75</v>
      </c>
      <c r="I49" s="398"/>
      <c r="J49" s="398"/>
      <c r="K49" s="433"/>
      <c r="L49" s="434"/>
      <c r="M49" s="80">
        <f t="shared" si="4"/>
        <v>0</v>
      </c>
    </row>
    <row r="50" spans="8:13" ht="16.5" customHeight="1" x14ac:dyDescent="0.25">
      <c r="H50" s="34" t="s">
        <v>17</v>
      </c>
      <c r="I50" s="394" t="s">
        <v>32</v>
      </c>
      <c r="J50" s="394"/>
      <c r="K50" s="431">
        <f>SUM(K36:L49)</f>
        <v>5</v>
      </c>
      <c r="L50" s="432"/>
      <c r="M50" s="37">
        <f t="shared" si="4"/>
        <v>5</v>
      </c>
    </row>
  </sheetData>
  <mergeCells count="74">
    <mergeCell ref="B4:B8"/>
    <mergeCell ref="I46:J46"/>
    <mergeCell ref="K46:L46"/>
    <mergeCell ref="I50:J50"/>
    <mergeCell ref="K50:L50"/>
    <mergeCell ref="I47:J47"/>
    <mergeCell ref="K47:L47"/>
    <mergeCell ref="I48:J48"/>
    <mergeCell ref="K48:L48"/>
    <mergeCell ref="I49:J49"/>
    <mergeCell ref="K49:L49"/>
    <mergeCell ref="I44:J44"/>
    <mergeCell ref="K44:L44"/>
    <mergeCell ref="I45:J45"/>
    <mergeCell ref="K45:L45"/>
    <mergeCell ref="I43:J43"/>
    <mergeCell ref="K43:L43"/>
    <mergeCell ref="I42:J42"/>
    <mergeCell ref="K42:L42"/>
    <mergeCell ref="O41:P41"/>
    <mergeCell ref="Q41:R41"/>
    <mergeCell ref="S41:T41"/>
    <mergeCell ref="Q40:R40"/>
    <mergeCell ref="S40:T40"/>
    <mergeCell ref="I41:J41"/>
    <mergeCell ref="K41:L41"/>
    <mergeCell ref="I40:J40"/>
    <mergeCell ref="K40:L40"/>
    <mergeCell ref="O40:P40"/>
    <mergeCell ref="I38:J38"/>
    <mergeCell ref="K38:L38"/>
    <mergeCell ref="O38:P38"/>
    <mergeCell ref="Q38:R38"/>
    <mergeCell ref="S38:T38"/>
    <mergeCell ref="I39:J39"/>
    <mergeCell ref="K39:L39"/>
    <mergeCell ref="O39:P39"/>
    <mergeCell ref="Q39:R39"/>
    <mergeCell ref="S39:T39"/>
    <mergeCell ref="I36:J36"/>
    <mergeCell ref="K36:L36"/>
    <mergeCell ref="O36:P36"/>
    <mergeCell ref="Q36:R36"/>
    <mergeCell ref="S36:T36"/>
    <mergeCell ref="I37:J37"/>
    <mergeCell ref="K37:L37"/>
    <mergeCell ref="O37:P37"/>
    <mergeCell ref="Q37:R37"/>
    <mergeCell ref="S37:T37"/>
    <mergeCell ref="H3:U3"/>
    <mergeCell ref="H22:U22"/>
    <mergeCell ref="H33:M34"/>
    <mergeCell ref="O33:U34"/>
    <mergeCell ref="I35:J35"/>
    <mergeCell ref="K35:L35"/>
    <mergeCell ref="O35:P35"/>
    <mergeCell ref="Q35:R35"/>
    <mergeCell ref="S35:T35"/>
    <mergeCell ref="A1:G1"/>
    <mergeCell ref="A2:A3"/>
    <mergeCell ref="B2:B3"/>
    <mergeCell ref="C2:C3"/>
    <mergeCell ref="D2:D3"/>
    <mergeCell ref="E2:E3"/>
    <mergeCell ref="F2:F3"/>
    <mergeCell ref="G2:G3"/>
    <mergeCell ref="C16:D16"/>
    <mergeCell ref="E16:F16"/>
    <mergeCell ref="A13:G13"/>
    <mergeCell ref="A14:A15"/>
    <mergeCell ref="B14:B15"/>
    <mergeCell ref="C14:D15"/>
    <mergeCell ref="E14:F15"/>
    <mergeCell ref="G14:G15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50"/>
  <sheetViews>
    <sheetView topLeftCell="J4" zoomScaleNormal="100" workbookViewId="0">
      <selection activeCell="E29" sqref="E29"/>
    </sheetView>
  </sheetViews>
  <sheetFormatPr defaultRowHeight="16.5" customHeight="1" x14ac:dyDescent="0.25"/>
  <cols>
    <col min="1" max="1" width="4.7109375" style="93" customWidth="1"/>
    <col min="2" max="2" width="23.7109375" style="93" customWidth="1"/>
    <col min="3" max="3" width="9.7109375" style="93" customWidth="1"/>
    <col min="4" max="5" width="20.7109375" style="93" customWidth="1"/>
    <col min="6" max="6" width="13.7109375" style="93" customWidth="1"/>
    <col min="7" max="7" width="21.7109375" style="93" customWidth="1"/>
    <col min="8" max="8" width="19.7109375" style="93" customWidth="1"/>
    <col min="9" max="9" width="18.28515625" style="93" customWidth="1"/>
    <col min="10" max="22" width="8.7109375" style="93" customWidth="1"/>
    <col min="23" max="16384" width="9.140625" style="93"/>
  </cols>
  <sheetData>
    <row r="1" spans="1:22" ht="16.5" customHeight="1" x14ac:dyDescent="0.25">
      <c r="A1" s="321" t="s">
        <v>182</v>
      </c>
      <c r="B1" s="322"/>
      <c r="C1" s="322"/>
      <c r="D1" s="322"/>
      <c r="E1" s="322"/>
      <c r="F1" s="322"/>
      <c r="G1" s="322"/>
      <c r="H1" s="32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183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74">
        <v>1</v>
      </c>
      <c r="B4" s="376" t="s">
        <v>130</v>
      </c>
      <c r="C4" s="137" t="s">
        <v>409</v>
      </c>
      <c r="D4" s="137" t="s">
        <v>215</v>
      </c>
      <c r="E4" s="137" t="s">
        <v>132</v>
      </c>
      <c r="F4" s="138" t="s">
        <v>308</v>
      </c>
      <c r="G4" s="139">
        <v>1434342</v>
      </c>
      <c r="H4" s="139">
        <v>2627</v>
      </c>
      <c r="I4" s="82" t="s">
        <v>4</v>
      </c>
      <c r="J4" s="82" t="s">
        <v>5</v>
      </c>
      <c r="K4" s="82" t="s">
        <v>6</v>
      </c>
      <c r="L4" s="82" t="s">
        <v>7</v>
      </c>
      <c r="M4" s="82" t="s">
        <v>8</v>
      </c>
      <c r="N4" s="82" t="s">
        <v>9</v>
      </c>
      <c r="O4" s="82" t="s">
        <v>10</v>
      </c>
      <c r="P4" s="82" t="s">
        <v>11</v>
      </c>
      <c r="Q4" s="82" t="s">
        <v>12</v>
      </c>
      <c r="R4" s="82" t="s">
        <v>13</v>
      </c>
      <c r="S4" s="82" t="s">
        <v>14</v>
      </c>
      <c r="T4" s="82" t="s">
        <v>15</v>
      </c>
      <c r="U4" s="83" t="s">
        <v>16</v>
      </c>
      <c r="V4" s="2" t="s">
        <v>17</v>
      </c>
    </row>
    <row r="5" spans="1:22" ht="16.5" customHeight="1" x14ac:dyDescent="0.25">
      <c r="A5" s="152">
        <v>2</v>
      </c>
      <c r="B5" s="377"/>
      <c r="C5" s="137" t="s">
        <v>410</v>
      </c>
      <c r="D5" s="137" t="s">
        <v>215</v>
      </c>
      <c r="E5" s="137" t="s">
        <v>132</v>
      </c>
      <c r="F5" s="138" t="s">
        <v>308</v>
      </c>
      <c r="G5" s="139">
        <v>41802</v>
      </c>
      <c r="H5" s="139">
        <v>73</v>
      </c>
      <c r="I5" s="74" t="s">
        <v>25</v>
      </c>
      <c r="J5" s="64"/>
      <c r="K5" s="63"/>
      <c r="L5" s="63"/>
      <c r="M5" s="63"/>
      <c r="N5" s="63">
        <v>2</v>
      </c>
      <c r="O5" s="63"/>
      <c r="P5" s="63"/>
      <c r="Q5" s="63">
        <v>1</v>
      </c>
      <c r="R5" s="63">
        <v>1</v>
      </c>
      <c r="S5" s="63"/>
      <c r="T5" s="63">
        <v>1</v>
      </c>
      <c r="U5" s="65"/>
      <c r="V5" s="81">
        <f>SUM(J5:U5)</f>
        <v>5</v>
      </c>
    </row>
    <row r="6" spans="1:22" ht="16.5" customHeight="1" x14ac:dyDescent="0.25">
      <c r="A6" s="152">
        <v>3</v>
      </c>
      <c r="B6" s="377"/>
      <c r="C6" s="137">
        <v>515</v>
      </c>
      <c r="D6" s="137" t="s">
        <v>215</v>
      </c>
      <c r="E6" s="137" t="s">
        <v>132</v>
      </c>
      <c r="F6" s="138" t="s">
        <v>412</v>
      </c>
      <c r="G6" s="139">
        <v>74596.399999999994</v>
      </c>
      <c r="H6" s="139">
        <v>388</v>
      </c>
      <c r="I6" s="74" t="s">
        <v>33</v>
      </c>
      <c r="J6" s="73"/>
      <c r="K6" s="74"/>
      <c r="L6" s="74"/>
      <c r="M6" s="74"/>
      <c r="N6" s="74"/>
      <c r="O6" s="74"/>
      <c r="P6" s="74"/>
      <c r="Q6" s="74"/>
      <c r="R6" s="74"/>
      <c r="S6" s="74"/>
      <c r="T6" s="74"/>
      <c r="U6" s="72"/>
      <c r="V6" s="81">
        <f t="shared" ref="V6:V18" si="0">SUM(J6:U6)</f>
        <v>0</v>
      </c>
    </row>
    <row r="7" spans="1:22" ht="16.5" customHeight="1" x14ac:dyDescent="0.25">
      <c r="A7" s="152">
        <v>4</v>
      </c>
      <c r="B7" s="377"/>
      <c r="C7" s="137" t="s">
        <v>411</v>
      </c>
      <c r="D7" s="137" t="s">
        <v>215</v>
      </c>
      <c r="E7" s="137" t="s">
        <v>132</v>
      </c>
      <c r="F7" s="138" t="s">
        <v>331</v>
      </c>
      <c r="G7" s="139">
        <v>698000</v>
      </c>
      <c r="H7" s="139">
        <v>1493</v>
      </c>
      <c r="I7" s="74" t="s">
        <v>37</v>
      </c>
      <c r="J7" s="73">
        <v>1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2"/>
      <c r="V7" s="81">
        <f t="shared" si="0"/>
        <v>1</v>
      </c>
    </row>
    <row r="8" spans="1:22" ht="16.5" customHeight="1" x14ac:dyDescent="0.25">
      <c r="A8" s="154">
        <v>5</v>
      </c>
      <c r="B8" s="437"/>
      <c r="C8" s="162">
        <v>2147</v>
      </c>
      <c r="D8" s="162" t="s">
        <v>215</v>
      </c>
      <c r="E8" s="162" t="s">
        <v>132</v>
      </c>
      <c r="F8" s="164" t="s">
        <v>435</v>
      </c>
      <c r="G8" s="165">
        <v>53216.66</v>
      </c>
      <c r="H8" s="165">
        <v>141</v>
      </c>
      <c r="I8" s="74" t="s">
        <v>40</v>
      </c>
      <c r="J8" s="73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  <c r="V8" s="81">
        <f t="shared" si="0"/>
        <v>0</v>
      </c>
    </row>
    <row r="9" spans="1:22" ht="16.5" customHeight="1" x14ac:dyDescent="0.25">
      <c r="A9" s="177">
        <v>6</v>
      </c>
      <c r="B9" s="178" t="s">
        <v>187</v>
      </c>
      <c r="C9" s="178" t="s">
        <v>188</v>
      </c>
      <c r="D9" s="178" t="s">
        <v>215</v>
      </c>
      <c r="E9" s="178" t="s">
        <v>132</v>
      </c>
      <c r="F9" s="179" t="s">
        <v>189</v>
      </c>
      <c r="G9" s="180">
        <v>60000</v>
      </c>
      <c r="H9" s="180">
        <v>798</v>
      </c>
      <c r="I9" s="74" t="s">
        <v>43</v>
      </c>
      <c r="J9" s="73"/>
      <c r="K9" s="74"/>
      <c r="L9" s="74"/>
      <c r="M9" s="74"/>
      <c r="N9" s="74"/>
      <c r="O9" s="74"/>
      <c r="P9" s="74"/>
      <c r="Q9" s="74"/>
      <c r="R9" s="74"/>
      <c r="S9" s="74"/>
      <c r="T9" s="74"/>
      <c r="U9" s="72"/>
      <c r="V9" s="81">
        <f t="shared" si="0"/>
        <v>0</v>
      </c>
    </row>
    <row r="10" spans="1:22" ht="16.5" customHeight="1" x14ac:dyDescent="0.25">
      <c r="A10" s="177">
        <v>7</v>
      </c>
      <c r="B10" s="178" t="s">
        <v>160</v>
      </c>
      <c r="C10" s="178" t="s">
        <v>438</v>
      </c>
      <c r="D10" s="178" t="s">
        <v>215</v>
      </c>
      <c r="E10" s="178" t="s">
        <v>132</v>
      </c>
      <c r="F10" s="179" t="s">
        <v>298</v>
      </c>
      <c r="G10" s="180">
        <v>5000</v>
      </c>
      <c r="H10" s="180">
        <v>172</v>
      </c>
      <c r="I10" s="74" t="s">
        <v>45</v>
      </c>
      <c r="J10" s="73"/>
      <c r="K10" s="74"/>
      <c r="L10" s="74"/>
      <c r="M10" s="74"/>
      <c r="N10" s="74"/>
      <c r="O10" s="74">
        <v>1</v>
      </c>
      <c r="P10" s="74"/>
      <c r="Q10" s="74"/>
      <c r="R10" s="74"/>
      <c r="S10" s="74"/>
      <c r="T10" s="74"/>
      <c r="U10" s="72"/>
      <c r="V10" s="81">
        <f t="shared" si="0"/>
        <v>1</v>
      </c>
    </row>
    <row r="11" spans="1:22" ht="16.5" customHeight="1" x14ac:dyDescent="0.25">
      <c r="A11" s="63">
        <v>8</v>
      </c>
      <c r="B11" s="377" t="s">
        <v>206</v>
      </c>
      <c r="C11" s="146" t="s">
        <v>445</v>
      </c>
      <c r="D11" s="146" t="s">
        <v>215</v>
      </c>
      <c r="E11" s="146" t="s">
        <v>132</v>
      </c>
      <c r="F11" s="147" t="s">
        <v>315</v>
      </c>
      <c r="G11" s="148">
        <v>116200</v>
      </c>
      <c r="H11" s="148">
        <v>2905</v>
      </c>
      <c r="I11" s="74" t="s">
        <v>50</v>
      </c>
      <c r="J11" s="73"/>
      <c r="K11" s="74"/>
      <c r="L11" s="74"/>
      <c r="M11" s="74"/>
      <c r="N11" s="74"/>
      <c r="O11" s="74"/>
      <c r="P11" s="74">
        <v>2</v>
      </c>
      <c r="Q11" s="74">
        <v>1</v>
      </c>
      <c r="R11" s="74"/>
      <c r="S11" s="74">
        <v>1</v>
      </c>
      <c r="T11" s="74">
        <v>1</v>
      </c>
      <c r="U11" s="72"/>
      <c r="V11" s="81">
        <f t="shared" si="0"/>
        <v>5</v>
      </c>
    </row>
    <row r="12" spans="1:22" ht="16.5" customHeight="1" x14ac:dyDescent="0.25">
      <c r="A12" s="152">
        <v>9</v>
      </c>
      <c r="B12" s="377"/>
      <c r="C12" s="137" t="s">
        <v>446</v>
      </c>
      <c r="D12" s="137" t="s">
        <v>215</v>
      </c>
      <c r="E12" s="137" t="s">
        <v>132</v>
      </c>
      <c r="F12" s="138" t="s">
        <v>315</v>
      </c>
      <c r="G12" s="139">
        <v>61800</v>
      </c>
      <c r="H12" s="139">
        <v>1545</v>
      </c>
      <c r="I12" s="74" t="s">
        <v>54</v>
      </c>
      <c r="J12" s="73"/>
      <c r="K12" s="74"/>
      <c r="L12" s="74"/>
      <c r="M12" s="74"/>
      <c r="N12" s="74"/>
      <c r="O12" s="137">
        <v>6</v>
      </c>
      <c r="P12" s="74"/>
      <c r="Q12" s="74"/>
      <c r="R12" s="74"/>
      <c r="S12" s="74"/>
      <c r="T12" s="74"/>
      <c r="U12" s="72"/>
      <c r="V12" s="81">
        <f t="shared" si="0"/>
        <v>6</v>
      </c>
    </row>
    <row r="13" spans="1:22" ht="16.5" customHeight="1" x14ac:dyDescent="0.25">
      <c r="A13" s="152">
        <v>10</v>
      </c>
      <c r="B13" s="377"/>
      <c r="C13" s="137" t="s">
        <v>439</v>
      </c>
      <c r="D13" s="137" t="s">
        <v>215</v>
      </c>
      <c r="E13" s="137" t="s">
        <v>132</v>
      </c>
      <c r="F13" s="138" t="s">
        <v>352</v>
      </c>
      <c r="G13" s="139">
        <v>95000</v>
      </c>
      <c r="H13" s="139">
        <v>740</v>
      </c>
      <c r="I13" s="74" t="s">
        <v>57</v>
      </c>
      <c r="J13" s="73"/>
      <c r="K13" s="74"/>
      <c r="L13" s="74"/>
      <c r="M13" s="74">
        <v>1</v>
      </c>
      <c r="N13" s="74"/>
      <c r="O13" s="74">
        <v>1</v>
      </c>
      <c r="P13" s="74"/>
      <c r="Q13" s="74"/>
      <c r="R13" s="74">
        <v>3</v>
      </c>
      <c r="S13" s="74"/>
      <c r="T13" s="74"/>
      <c r="U13" s="72"/>
      <c r="V13" s="81">
        <f t="shared" si="0"/>
        <v>5</v>
      </c>
    </row>
    <row r="14" spans="1:22" ht="16.5" customHeight="1" x14ac:dyDescent="0.25">
      <c r="A14" s="152">
        <v>11</v>
      </c>
      <c r="B14" s="377"/>
      <c r="C14" s="137" t="s">
        <v>440</v>
      </c>
      <c r="D14" s="137" t="s">
        <v>215</v>
      </c>
      <c r="E14" s="137" t="s">
        <v>132</v>
      </c>
      <c r="F14" s="138" t="s">
        <v>388</v>
      </c>
      <c r="G14" s="139">
        <v>50000</v>
      </c>
      <c r="H14" s="139">
        <v>590</v>
      </c>
      <c r="I14" s="74" t="s">
        <v>62</v>
      </c>
      <c r="J14" s="73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2"/>
      <c r="V14" s="81">
        <f t="shared" si="0"/>
        <v>0</v>
      </c>
    </row>
    <row r="15" spans="1:22" ht="16.5" customHeight="1" x14ac:dyDescent="0.25">
      <c r="A15" s="154">
        <v>12</v>
      </c>
      <c r="B15" s="437"/>
      <c r="C15" s="162" t="s">
        <v>436</v>
      </c>
      <c r="D15" s="162" t="s">
        <v>215</v>
      </c>
      <c r="E15" s="162" t="s">
        <v>132</v>
      </c>
      <c r="F15" s="164" t="s">
        <v>437</v>
      </c>
      <c r="G15" s="165">
        <v>166331.5</v>
      </c>
      <c r="H15" s="165">
        <v>737</v>
      </c>
      <c r="I15" s="74" t="s">
        <v>65</v>
      </c>
      <c r="J15" s="73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2"/>
      <c r="V15" s="81">
        <f t="shared" si="0"/>
        <v>0</v>
      </c>
    </row>
    <row r="16" spans="1:22" ht="16.5" customHeight="1" x14ac:dyDescent="0.25">
      <c r="A16" s="63">
        <v>13</v>
      </c>
      <c r="B16" s="377" t="s">
        <v>156</v>
      </c>
      <c r="C16" s="146" t="s">
        <v>301</v>
      </c>
      <c r="D16" s="146" t="s">
        <v>215</v>
      </c>
      <c r="E16" s="146" t="s">
        <v>132</v>
      </c>
      <c r="F16" s="147" t="s">
        <v>302</v>
      </c>
      <c r="G16" s="148">
        <v>12900</v>
      </c>
      <c r="H16" s="148">
        <v>531</v>
      </c>
      <c r="I16" s="74" t="s">
        <v>68</v>
      </c>
      <c r="J16" s="73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2"/>
      <c r="V16" s="81">
        <f t="shared" si="0"/>
        <v>0</v>
      </c>
    </row>
    <row r="17" spans="1:22" ht="16.5" customHeight="1" x14ac:dyDescent="0.25">
      <c r="A17" s="152">
        <v>14</v>
      </c>
      <c r="B17" s="377"/>
      <c r="C17" s="137" t="s">
        <v>303</v>
      </c>
      <c r="D17" s="137" t="s">
        <v>215</v>
      </c>
      <c r="E17" s="137" t="s">
        <v>132</v>
      </c>
      <c r="F17" s="138" t="s">
        <v>302</v>
      </c>
      <c r="G17" s="139">
        <v>9000</v>
      </c>
      <c r="H17" s="139">
        <v>378</v>
      </c>
      <c r="I17" s="75" t="s">
        <v>71</v>
      </c>
      <c r="J17" s="66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59"/>
      <c r="V17" s="81">
        <f t="shared" si="0"/>
        <v>0</v>
      </c>
    </row>
    <row r="18" spans="1:22" ht="16.5" customHeight="1" x14ac:dyDescent="0.25">
      <c r="A18" s="152">
        <v>15</v>
      </c>
      <c r="B18" s="377"/>
      <c r="C18" s="137" t="s">
        <v>304</v>
      </c>
      <c r="D18" s="137" t="s">
        <v>215</v>
      </c>
      <c r="E18" s="137" t="s">
        <v>132</v>
      </c>
      <c r="F18" s="138" t="s">
        <v>302</v>
      </c>
      <c r="G18" s="139">
        <v>1200</v>
      </c>
      <c r="H18" s="139">
        <v>50</v>
      </c>
      <c r="I18" s="75" t="s">
        <v>75</v>
      </c>
      <c r="J18" s="66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59"/>
      <c r="V18" s="85">
        <f t="shared" si="0"/>
        <v>0</v>
      </c>
    </row>
    <row r="19" spans="1:22" ht="16.5" customHeight="1" x14ac:dyDescent="0.25">
      <c r="A19" s="152">
        <v>16</v>
      </c>
      <c r="B19" s="377"/>
      <c r="C19" s="137" t="s">
        <v>305</v>
      </c>
      <c r="D19" s="137" t="s">
        <v>215</v>
      </c>
      <c r="E19" s="137" t="s">
        <v>132</v>
      </c>
      <c r="F19" s="138" t="s">
        <v>302</v>
      </c>
      <c r="G19" s="139">
        <v>2500</v>
      </c>
      <c r="H19" s="139">
        <v>94</v>
      </c>
      <c r="I19" s="34" t="s">
        <v>17</v>
      </c>
      <c r="J19" s="34">
        <f t="shared" ref="J19:U19" si="1">SUM(J5:J18)</f>
        <v>1</v>
      </c>
      <c r="K19" s="34">
        <f t="shared" si="1"/>
        <v>0</v>
      </c>
      <c r="L19" s="34">
        <f t="shared" si="1"/>
        <v>0</v>
      </c>
      <c r="M19" s="34">
        <f t="shared" si="1"/>
        <v>1</v>
      </c>
      <c r="N19" s="34">
        <f t="shared" si="1"/>
        <v>2</v>
      </c>
      <c r="O19" s="34">
        <f t="shared" si="1"/>
        <v>8</v>
      </c>
      <c r="P19" s="34">
        <f t="shared" si="1"/>
        <v>2</v>
      </c>
      <c r="Q19" s="34">
        <f t="shared" si="1"/>
        <v>2</v>
      </c>
      <c r="R19" s="34">
        <f t="shared" si="1"/>
        <v>4</v>
      </c>
      <c r="S19" s="34">
        <f t="shared" si="1"/>
        <v>1</v>
      </c>
      <c r="T19" s="34">
        <f t="shared" si="1"/>
        <v>2</v>
      </c>
      <c r="U19" s="91">
        <f t="shared" si="1"/>
        <v>0</v>
      </c>
      <c r="V19" s="37">
        <f>SUM(J19:U19)</f>
        <v>23</v>
      </c>
    </row>
    <row r="20" spans="1:22" ht="16.5" customHeight="1" x14ac:dyDescent="0.25">
      <c r="A20" s="152">
        <v>17</v>
      </c>
      <c r="B20" s="377"/>
      <c r="C20" s="137" t="s">
        <v>306</v>
      </c>
      <c r="D20" s="137" t="s">
        <v>215</v>
      </c>
      <c r="E20" s="137" t="s">
        <v>132</v>
      </c>
      <c r="F20" s="138" t="s">
        <v>302</v>
      </c>
      <c r="G20" s="139">
        <v>13200</v>
      </c>
      <c r="H20" s="139">
        <v>554</v>
      </c>
    </row>
    <row r="21" spans="1:22" ht="16.5" customHeight="1" x14ac:dyDescent="0.25">
      <c r="A21" s="154">
        <v>18</v>
      </c>
      <c r="B21" s="437"/>
      <c r="C21" s="162" t="s">
        <v>307</v>
      </c>
      <c r="D21" s="162" t="s">
        <v>215</v>
      </c>
      <c r="E21" s="162" t="s">
        <v>132</v>
      </c>
      <c r="F21" s="164" t="s">
        <v>302</v>
      </c>
      <c r="G21" s="165">
        <v>1200</v>
      </c>
      <c r="H21" s="165">
        <v>76</v>
      </c>
      <c r="I21" s="60"/>
      <c r="J21" s="40"/>
    </row>
    <row r="22" spans="1:22" ht="16.5" customHeight="1" x14ac:dyDescent="0.25">
      <c r="A22" s="63">
        <v>19</v>
      </c>
      <c r="B22" s="317" t="s">
        <v>208</v>
      </c>
      <c r="C22" s="63" t="s">
        <v>258</v>
      </c>
      <c r="D22" s="63" t="s">
        <v>215</v>
      </c>
      <c r="E22" s="63" t="s">
        <v>132</v>
      </c>
      <c r="F22" s="120" t="s">
        <v>259</v>
      </c>
      <c r="G22" s="121">
        <v>163477.84</v>
      </c>
      <c r="H22" s="121">
        <v>547</v>
      </c>
      <c r="I22" s="321" t="s">
        <v>184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1:22" ht="16.5" customHeight="1" x14ac:dyDescent="0.25">
      <c r="A23" s="152">
        <v>20</v>
      </c>
      <c r="B23" s="317"/>
      <c r="C23" s="137">
        <v>144</v>
      </c>
      <c r="D23" s="137" t="s">
        <v>215</v>
      </c>
      <c r="E23" s="137" t="s">
        <v>132</v>
      </c>
      <c r="F23" s="138" t="s">
        <v>447</v>
      </c>
      <c r="G23" s="139">
        <v>133347.42000000001</v>
      </c>
      <c r="H23" s="139">
        <v>1121</v>
      </c>
      <c r="I23" s="82" t="s">
        <v>94</v>
      </c>
      <c r="J23" s="78" t="s">
        <v>5</v>
      </c>
      <c r="K23" s="78" t="s">
        <v>6</v>
      </c>
      <c r="L23" s="78" t="s">
        <v>7</v>
      </c>
      <c r="M23" s="78" t="s">
        <v>8</v>
      </c>
      <c r="N23" s="78" t="s">
        <v>9</v>
      </c>
      <c r="O23" s="78" t="s">
        <v>10</v>
      </c>
      <c r="P23" s="78" t="s">
        <v>11</v>
      </c>
      <c r="Q23" s="78" t="s">
        <v>12</v>
      </c>
      <c r="R23" s="78" t="s">
        <v>13</v>
      </c>
      <c r="S23" s="78" t="s">
        <v>14</v>
      </c>
      <c r="T23" s="78" t="s">
        <v>15</v>
      </c>
      <c r="U23" s="90" t="s">
        <v>16</v>
      </c>
      <c r="V23" s="2" t="s">
        <v>17</v>
      </c>
    </row>
    <row r="24" spans="1:22" ht="16.5" customHeight="1" x14ac:dyDescent="0.25">
      <c r="A24" s="152">
        <v>21</v>
      </c>
      <c r="B24" s="317"/>
      <c r="C24" s="137" t="s">
        <v>441</v>
      </c>
      <c r="D24" s="137" t="s">
        <v>215</v>
      </c>
      <c r="E24" s="137" t="s">
        <v>132</v>
      </c>
      <c r="F24" s="138" t="s">
        <v>442</v>
      </c>
      <c r="G24" s="139">
        <v>18120</v>
      </c>
      <c r="H24" s="139">
        <v>108</v>
      </c>
      <c r="I24" s="74" t="s">
        <v>97</v>
      </c>
      <c r="J24" s="74">
        <v>1</v>
      </c>
      <c r="K24" s="74"/>
      <c r="L24" s="74"/>
      <c r="M24" s="74">
        <v>1</v>
      </c>
      <c r="N24" s="74">
        <v>2</v>
      </c>
      <c r="O24" s="137">
        <v>8</v>
      </c>
      <c r="P24" s="74">
        <v>2</v>
      </c>
      <c r="Q24" s="74">
        <v>2</v>
      </c>
      <c r="R24" s="74">
        <v>4</v>
      </c>
      <c r="S24" s="74">
        <v>1</v>
      </c>
      <c r="T24" s="74">
        <v>2</v>
      </c>
      <c r="U24" s="1"/>
      <c r="V24" s="2">
        <f>SUM(J24:U24)</f>
        <v>23</v>
      </c>
    </row>
    <row r="25" spans="1:22" ht="16.5" customHeight="1" x14ac:dyDescent="0.25">
      <c r="A25" s="152">
        <v>22</v>
      </c>
      <c r="B25" s="317"/>
      <c r="C25" s="137" t="s">
        <v>443</v>
      </c>
      <c r="D25" s="137" t="s">
        <v>215</v>
      </c>
      <c r="E25" s="137" t="s">
        <v>132</v>
      </c>
      <c r="F25" s="138" t="s">
        <v>442</v>
      </c>
      <c r="G25" s="139">
        <v>31880</v>
      </c>
      <c r="H25" s="139">
        <v>190</v>
      </c>
      <c r="I25" s="74" t="s">
        <v>100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1"/>
      <c r="V25" s="2">
        <f t="shared" ref="V25:V28" si="2">SUM(J25:U25)</f>
        <v>0</v>
      </c>
    </row>
    <row r="26" spans="1:22" ht="16.5" customHeight="1" x14ac:dyDescent="0.25">
      <c r="A26" s="152">
        <v>23</v>
      </c>
      <c r="B26" s="340"/>
      <c r="C26" s="137" t="s">
        <v>444</v>
      </c>
      <c r="D26" s="137" t="s">
        <v>215</v>
      </c>
      <c r="E26" s="137" t="s">
        <v>132</v>
      </c>
      <c r="F26" s="138" t="s">
        <v>442</v>
      </c>
      <c r="G26" s="139">
        <v>100000</v>
      </c>
      <c r="H26" s="139">
        <v>479</v>
      </c>
      <c r="I26" s="74" t="s">
        <v>103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1"/>
      <c r="V26" s="2">
        <f t="shared" si="2"/>
        <v>0</v>
      </c>
    </row>
    <row r="27" spans="1:22" ht="16.5" customHeight="1" x14ac:dyDescent="0.25">
      <c r="I27" s="74" t="s">
        <v>105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1"/>
      <c r="V27" s="2">
        <f t="shared" si="2"/>
        <v>0</v>
      </c>
    </row>
    <row r="28" spans="1:22" ht="16.5" customHeight="1" x14ac:dyDescent="0.25">
      <c r="G28" s="268"/>
      <c r="I28" s="35" t="s">
        <v>109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92">
        <f t="shared" si="2"/>
        <v>0</v>
      </c>
    </row>
    <row r="29" spans="1:22" ht="16.5" customHeight="1" x14ac:dyDescent="0.25">
      <c r="G29" s="268"/>
      <c r="I29" s="34" t="s">
        <v>17</v>
      </c>
      <c r="J29" s="34">
        <f t="shared" ref="J29:U29" si="3">SUM(J24:J28)</f>
        <v>1</v>
      </c>
      <c r="K29" s="34">
        <f t="shared" si="3"/>
        <v>0</v>
      </c>
      <c r="L29" s="34">
        <f t="shared" si="3"/>
        <v>0</v>
      </c>
      <c r="M29" s="34">
        <f t="shared" si="3"/>
        <v>1</v>
      </c>
      <c r="N29" s="34">
        <f t="shared" si="3"/>
        <v>2</v>
      </c>
      <c r="O29" s="34">
        <f t="shared" si="3"/>
        <v>8</v>
      </c>
      <c r="P29" s="34">
        <f t="shared" si="3"/>
        <v>2</v>
      </c>
      <c r="Q29" s="34">
        <f t="shared" si="3"/>
        <v>2</v>
      </c>
      <c r="R29" s="34">
        <f t="shared" si="3"/>
        <v>4</v>
      </c>
      <c r="S29" s="34">
        <f t="shared" si="3"/>
        <v>1</v>
      </c>
      <c r="T29" s="34">
        <f t="shared" si="3"/>
        <v>2</v>
      </c>
      <c r="U29" s="76">
        <f t="shared" si="3"/>
        <v>0</v>
      </c>
      <c r="V29" s="37">
        <f t="shared" ref="V29" si="4">SUM(J29:U29)</f>
        <v>23</v>
      </c>
    </row>
    <row r="30" spans="1:22" ht="16.5" customHeight="1" x14ac:dyDescent="0.25">
      <c r="G30" s="268"/>
    </row>
    <row r="33" spans="1:22" ht="16.5" customHeight="1" x14ac:dyDescent="0.25">
      <c r="I33" s="354" t="s">
        <v>185</v>
      </c>
      <c r="J33" s="355"/>
      <c r="K33" s="355"/>
      <c r="L33" s="355"/>
      <c r="M33" s="355"/>
      <c r="N33" s="356"/>
      <c r="P33" s="354" t="s">
        <v>186</v>
      </c>
      <c r="Q33" s="355"/>
      <c r="R33" s="355"/>
      <c r="S33" s="355"/>
      <c r="T33" s="355"/>
      <c r="U33" s="355"/>
      <c r="V33" s="356"/>
    </row>
    <row r="34" spans="1:22" ht="16.5" customHeight="1" x14ac:dyDescent="0.25">
      <c r="I34" s="357"/>
      <c r="J34" s="358"/>
      <c r="K34" s="358"/>
      <c r="L34" s="358"/>
      <c r="M34" s="358"/>
      <c r="N34" s="359"/>
      <c r="P34" s="357"/>
      <c r="Q34" s="358"/>
      <c r="R34" s="358"/>
      <c r="S34" s="358"/>
      <c r="T34" s="358"/>
      <c r="U34" s="358"/>
      <c r="V34" s="359"/>
    </row>
    <row r="35" spans="1:22" ht="16.5" customHeight="1" x14ac:dyDescent="0.2">
      <c r="A35" s="435" t="s">
        <v>467</v>
      </c>
      <c r="B35" s="435"/>
      <c r="C35" s="435"/>
      <c r="D35" s="435"/>
      <c r="E35" s="435"/>
      <c r="F35" s="435"/>
      <c r="G35" s="435"/>
      <c r="I35" s="82" t="s">
        <v>4</v>
      </c>
      <c r="J35" s="390" t="s">
        <v>116</v>
      </c>
      <c r="K35" s="390"/>
      <c r="L35" s="427" t="s">
        <v>117</v>
      </c>
      <c r="M35" s="428"/>
      <c r="N35" s="2" t="s">
        <v>17</v>
      </c>
      <c r="P35" s="390" t="s">
        <v>94</v>
      </c>
      <c r="Q35" s="390"/>
      <c r="R35" s="390" t="s">
        <v>116</v>
      </c>
      <c r="S35" s="390"/>
      <c r="T35" s="427" t="s">
        <v>117</v>
      </c>
      <c r="U35" s="428"/>
      <c r="V35" s="2" t="s">
        <v>17</v>
      </c>
    </row>
    <row r="36" spans="1:22" ht="16.5" customHeight="1" x14ac:dyDescent="0.25">
      <c r="A36" s="390" t="s">
        <v>123</v>
      </c>
      <c r="B36" s="390" t="s">
        <v>4</v>
      </c>
      <c r="C36" s="436" t="s">
        <v>452</v>
      </c>
      <c r="D36" s="436"/>
      <c r="E36" s="436" t="s">
        <v>453</v>
      </c>
      <c r="F36" s="436"/>
      <c r="G36" s="436" t="s">
        <v>454</v>
      </c>
      <c r="I36" s="74" t="s">
        <v>25</v>
      </c>
      <c r="J36" s="305"/>
      <c r="K36" s="305"/>
      <c r="L36" s="429">
        <v>5</v>
      </c>
      <c r="M36" s="430"/>
      <c r="N36" s="2">
        <f>SUM(J36:M36)</f>
        <v>5</v>
      </c>
      <c r="P36" s="305" t="s">
        <v>97</v>
      </c>
      <c r="Q36" s="305"/>
      <c r="R36" s="305"/>
      <c r="S36" s="305"/>
      <c r="T36" s="429">
        <v>23</v>
      </c>
      <c r="U36" s="430"/>
      <c r="V36" s="2">
        <f>SUM(R36:U36)</f>
        <v>23</v>
      </c>
    </row>
    <row r="37" spans="1:22" ht="16.5" customHeight="1" x14ac:dyDescent="0.25">
      <c r="A37" s="390"/>
      <c r="B37" s="390"/>
      <c r="C37" s="436"/>
      <c r="D37" s="436"/>
      <c r="E37" s="436"/>
      <c r="F37" s="436"/>
      <c r="G37" s="436"/>
      <c r="I37" s="74" t="s">
        <v>33</v>
      </c>
      <c r="J37" s="305"/>
      <c r="K37" s="305"/>
      <c r="L37" s="429"/>
      <c r="M37" s="430"/>
      <c r="N37" s="2">
        <f t="shared" ref="N37:N50" si="5">SUM(J37:M37)</f>
        <v>0</v>
      </c>
      <c r="P37" s="305" t="s">
        <v>100</v>
      </c>
      <c r="Q37" s="305"/>
      <c r="R37" s="305"/>
      <c r="S37" s="305"/>
      <c r="T37" s="429"/>
      <c r="U37" s="430"/>
      <c r="V37" s="2">
        <f t="shared" ref="V37:V41" si="6">SUM(R37:U37)</f>
        <v>0</v>
      </c>
    </row>
    <row r="38" spans="1:22" ht="16.5" customHeight="1" x14ac:dyDescent="0.25">
      <c r="A38" s="216">
        <v>1</v>
      </c>
      <c r="B38" s="216" t="s">
        <v>130</v>
      </c>
      <c r="C38" s="413">
        <f>AVERAGE(G4:G8)</f>
        <v>460391.41200000001</v>
      </c>
      <c r="D38" s="413"/>
      <c r="E38" s="413">
        <f>AVERAGE(H4:H8)</f>
        <v>944.4</v>
      </c>
      <c r="F38" s="413"/>
      <c r="G38" s="234">
        <v>487.5</v>
      </c>
      <c r="I38" s="74" t="s">
        <v>37</v>
      </c>
      <c r="J38" s="305"/>
      <c r="K38" s="305"/>
      <c r="L38" s="429">
        <v>1</v>
      </c>
      <c r="M38" s="430"/>
      <c r="N38" s="2">
        <f t="shared" si="5"/>
        <v>1</v>
      </c>
      <c r="P38" s="305" t="s">
        <v>103</v>
      </c>
      <c r="Q38" s="305"/>
      <c r="R38" s="305"/>
      <c r="S38" s="305"/>
      <c r="T38" s="429"/>
      <c r="U38" s="430"/>
      <c r="V38" s="2">
        <f t="shared" si="6"/>
        <v>0</v>
      </c>
    </row>
    <row r="39" spans="1:22" ht="16.5" customHeight="1" x14ac:dyDescent="0.25">
      <c r="A39" s="216">
        <v>2</v>
      </c>
      <c r="B39" s="216" t="s">
        <v>187</v>
      </c>
      <c r="C39" s="413">
        <v>60000</v>
      </c>
      <c r="D39" s="413"/>
      <c r="E39" s="413">
        <v>798</v>
      </c>
      <c r="F39" s="413"/>
      <c r="G39" s="234">
        <v>75.19</v>
      </c>
      <c r="I39" s="74" t="s">
        <v>40</v>
      </c>
      <c r="J39" s="305"/>
      <c r="K39" s="305"/>
      <c r="L39" s="429"/>
      <c r="M39" s="430"/>
      <c r="N39" s="2">
        <f t="shared" si="5"/>
        <v>0</v>
      </c>
      <c r="P39" s="305" t="s">
        <v>105</v>
      </c>
      <c r="Q39" s="305"/>
      <c r="R39" s="305"/>
      <c r="S39" s="305"/>
      <c r="T39" s="429"/>
      <c r="U39" s="430"/>
      <c r="V39" s="2">
        <f t="shared" si="6"/>
        <v>0</v>
      </c>
    </row>
    <row r="40" spans="1:22" ht="16.5" customHeight="1" x14ac:dyDescent="0.25">
      <c r="A40" s="216">
        <v>3</v>
      </c>
      <c r="B40" s="216" t="s">
        <v>160</v>
      </c>
      <c r="C40" s="413">
        <v>5000</v>
      </c>
      <c r="D40" s="413"/>
      <c r="E40" s="413">
        <v>172</v>
      </c>
      <c r="F40" s="413"/>
      <c r="G40" s="234">
        <v>29.07</v>
      </c>
      <c r="I40" s="74" t="s">
        <v>43</v>
      </c>
      <c r="J40" s="305"/>
      <c r="K40" s="305"/>
      <c r="L40" s="429"/>
      <c r="M40" s="430"/>
      <c r="N40" s="2">
        <f t="shared" si="5"/>
        <v>0</v>
      </c>
      <c r="P40" s="398" t="s">
        <v>109</v>
      </c>
      <c r="Q40" s="398"/>
      <c r="R40" s="398"/>
      <c r="S40" s="398"/>
      <c r="T40" s="433"/>
      <c r="U40" s="434"/>
      <c r="V40" s="92">
        <f t="shared" si="6"/>
        <v>0</v>
      </c>
    </row>
    <row r="41" spans="1:22" ht="16.5" customHeight="1" x14ac:dyDescent="0.25">
      <c r="A41" s="216">
        <v>4</v>
      </c>
      <c r="B41" s="216" t="s">
        <v>206</v>
      </c>
      <c r="C41" s="413">
        <f>AVERAGE(G11:G15)</f>
        <v>97866.3</v>
      </c>
      <c r="D41" s="413"/>
      <c r="E41" s="413">
        <f>AVERAGE(H11:H15)</f>
        <v>1303.4000000000001</v>
      </c>
      <c r="F41" s="413"/>
      <c r="G41" s="234">
        <v>75.09</v>
      </c>
      <c r="I41" s="74" t="s">
        <v>45</v>
      </c>
      <c r="J41" s="305"/>
      <c r="K41" s="305"/>
      <c r="L41" s="429">
        <v>1</v>
      </c>
      <c r="M41" s="430"/>
      <c r="N41" s="2">
        <f t="shared" si="5"/>
        <v>1</v>
      </c>
      <c r="P41" s="394" t="s">
        <v>17</v>
      </c>
      <c r="Q41" s="394"/>
      <c r="R41" s="394" t="s">
        <v>32</v>
      </c>
      <c r="S41" s="394"/>
      <c r="T41" s="431">
        <f>SUM(T36:U40)</f>
        <v>23</v>
      </c>
      <c r="U41" s="432"/>
      <c r="V41" s="37">
        <f t="shared" si="6"/>
        <v>23</v>
      </c>
    </row>
    <row r="42" spans="1:22" ht="16.5" customHeight="1" x14ac:dyDescent="0.25">
      <c r="A42" s="216">
        <v>5</v>
      </c>
      <c r="B42" s="216" t="s">
        <v>156</v>
      </c>
      <c r="C42" s="413">
        <f>AVERAGE(G16:G21)</f>
        <v>6666.666666666667</v>
      </c>
      <c r="D42" s="413"/>
      <c r="E42" s="413">
        <f>AVERAGE(H16:H21)</f>
        <v>280.5</v>
      </c>
      <c r="F42" s="413"/>
      <c r="G42" s="234">
        <v>23.77</v>
      </c>
      <c r="I42" s="74" t="s">
        <v>50</v>
      </c>
      <c r="J42" s="305"/>
      <c r="K42" s="305"/>
      <c r="L42" s="429">
        <v>5</v>
      </c>
      <c r="M42" s="430"/>
      <c r="N42" s="2">
        <f t="shared" si="5"/>
        <v>5</v>
      </c>
    </row>
    <row r="43" spans="1:22" ht="16.5" customHeight="1" x14ac:dyDescent="0.25">
      <c r="A43" s="216">
        <v>6</v>
      </c>
      <c r="B43" s="216" t="s">
        <v>208</v>
      </c>
      <c r="C43" s="413">
        <f>AVERAGE(G22:G26)</f>
        <v>89365.051999999996</v>
      </c>
      <c r="D43" s="413"/>
      <c r="E43" s="413">
        <f>AVERAGE(H22:H26)</f>
        <v>489</v>
      </c>
      <c r="F43" s="413"/>
      <c r="G43" s="251">
        <v>182.75</v>
      </c>
      <c r="I43" s="74" t="s">
        <v>54</v>
      </c>
      <c r="J43" s="305"/>
      <c r="K43" s="305"/>
      <c r="L43" s="429">
        <v>6</v>
      </c>
      <c r="M43" s="430"/>
      <c r="N43" s="2">
        <f t="shared" si="5"/>
        <v>6</v>
      </c>
    </row>
    <row r="44" spans="1:22" ht="16.5" customHeight="1" x14ac:dyDescent="0.25">
      <c r="I44" s="74" t="s">
        <v>57</v>
      </c>
      <c r="J44" s="305"/>
      <c r="K44" s="305"/>
      <c r="L44" s="429">
        <v>5</v>
      </c>
      <c r="M44" s="430"/>
      <c r="N44" s="2">
        <f t="shared" si="5"/>
        <v>5</v>
      </c>
    </row>
    <row r="45" spans="1:22" ht="16.5" customHeight="1" x14ac:dyDescent="0.25">
      <c r="I45" s="74" t="s">
        <v>62</v>
      </c>
      <c r="J45" s="307"/>
      <c r="K45" s="309"/>
      <c r="L45" s="307"/>
      <c r="M45" s="395"/>
      <c r="N45" s="2">
        <f t="shared" si="5"/>
        <v>0</v>
      </c>
    </row>
    <row r="46" spans="1:22" ht="16.5" customHeight="1" x14ac:dyDescent="0.25">
      <c r="I46" s="74" t="s">
        <v>65</v>
      </c>
      <c r="J46" s="305"/>
      <c r="K46" s="305"/>
      <c r="L46" s="429"/>
      <c r="M46" s="430"/>
      <c r="N46" s="2">
        <f t="shared" si="5"/>
        <v>0</v>
      </c>
    </row>
    <row r="47" spans="1:22" ht="16.5" customHeight="1" x14ac:dyDescent="0.25">
      <c r="I47" s="74" t="s">
        <v>68</v>
      </c>
      <c r="J47" s="305"/>
      <c r="K47" s="305"/>
      <c r="L47" s="429"/>
      <c r="M47" s="430"/>
      <c r="N47" s="2">
        <f t="shared" si="5"/>
        <v>0</v>
      </c>
    </row>
    <row r="48" spans="1:22" ht="16.5" customHeight="1" x14ac:dyDescent="0.25">
      <c r="I48" s="75" t="s">
        <v>71</v>
      </c>
      <c r="J48" s="307"/>
      <c r="K48" s="309"/>
      <c r="L48" s="307"/>
      <c r="M48" s="395"/>
      <c r="N48" s="2">
        <f t="shared" si="5"/>
        <v>0</v>
      </c>
    </row>
    <row r="49" spans="9:14" ht="16.5" customHeight="1" x14ac:dyDescent="0.25">
      <c r="I49" s="35" t="s">
        <v>75</v>
      </c>
      <c r="J49" s="398"/>
      <c r="K49" s="398"/>
      <c r="L49" s="433"/>
      <c r="M49" s="434"/>
      <c r="N49" s="80">
        <f t="shared" si="5"/>
        <v>0</v>
      </c>
    </row>
    <row r="50" spans="9:14" ht="16.5" customHeight="1" x14ac:dyDescent="0.25">
      <c r="I50" s="34" t="s">
        <v>17</v>
      </c>
      <c r="J50" s="394" t="s">
        <v>32</v>
      </c>
      <c r="K50" s="394"/>
      <c r="L50" s="431">
        <f>SUM(L36:M49)</f>
        <v>23</v>
      </c>
      <c r="M50" s="432"/>
      <c r="N50" s="37">
        <f t="shared" si="5"/>
        <v>23</v>
      </c>
    </row>
  </sheetData>
  <mergeCells count="88">
    <mergeCell ref="J46:K46"/>
    <mergeCell ref="L46:M46"/>
    <mergeCell ref="J50:K50"/>
    <mergeCell ref="L50:M50"/>
    <mergeCell ref="J47:K47"/>
    <mergeCell ref="L47:M47"/>
    <mergeCell ref="J48:K48"/>
    <mergeCell ref="L48:M48"/>
    <mergeCell ref="J49:K49"/>
    <mergeCell ref="L49:M49"/>
    <mergeCell ref="J44:K44"/>
    <mergeCell ref="L44:M44"/>
    <mergeCell ref="J45:K45"/>
    <mergeCell ref="L45:M45"/>
    <mergeCell ref="J43:K43"/>
    <mergeCell ref="L43:M43"/>
    <mergeCell ref="J42:K42"/>
    <mergeCell ref="L42:M42"/>
    <mergeCell ref="P41:Q41"/>
    <mergeCell ref="R41:S41"/>
    <mergeCell ref="T41:U41"/>
    <mergeCell ref="R40:S40"/>
    <mergeCell ref="T40:U40"/>
    <mergeCell ref="J41:K41"/>
    <mergeCell ref="L41:M41"/>
    <mergeCell ref="J40:K40"/>
    <mergeCell ref="L40:M40"/>
    <mergeCell ref="P40:Q40"/>
    <mergeCell ref="J38:K38"/>
    <mergeCell ref="L38:M38"/>
    <mergeCell ref="P38:Q38"/>
    <mergeCell ref="R38:S38"/>
    <mergeCell ref="T38:U38"/>
    <mergeCell ref="J39:K39"/>
    <mergeCell ref="L39:M39"/>
    <mergeCell ref="P39:Q39"/>
    <mergeCell ref="R39:S39"/>
    <mergeCell ref="T39:U39"/>
    <mergeCell ref="J36:K36"/>
    <mergeCell ref="L36:M36"/>
    <mergeCell ref="P36:Q36"/>
    <mergeCell ref="R36:S36"/>
    <mergeCell ref="T36:U36"/>
    <mergeCell ref="J37:K37"/>
    <mergeCell ref="L37:M37"/>
    <mergeCell ref="P37:Q37"/>
    <mergeCell ref="R37:S37"/>
    <mergeCell ref="T37:U37"/>
    <mergeCell ref="I33:N34"/>
    <mergeCell ref="P33:V34"/>
    <mergeCell ref="J35:K35"/>
    <mergeCell ref="L35:M35"/>
    <mergeCell ref="P35:Q35"/>
    <mergeCell ref="R35:S35"/>
    <mergeCell ref="T35:U35"/>
    <mergeCell ref="I3:V3"/>
    <mergeCell ref="I22:V22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B4:B8"/>
    <mergeCell ref="B11:B15"/>
    <mergeCell ref="B16:B21"/>
    <mergeCell ref="B22:B26"/>
    <mergeCell ref="C38:D38"/>
    <mergeCell ref="E38:F38"/>
    <mergeCell ref="C39:D39"/>
    <mergeCell ref="E39:F39"/>
    <mergeCell ref="A35:G35"/>
    <mergeCell ref="A36:A37"/>
    <mergeCell ref="B36:B37"/>
    <mergeCell ref="C36:D37"/>
    <mergeCell ref="E36:F37"/>
    <mergeCell ref="G36:G37"/>
    <mergeCell ref="C42:D42"/>
    <mergeCell ref="E42:F42"/>
    <mergeCell ref="C43:D43"/>
    <mergeCell ref="E43:F43"/>
    <mergeCell ref="C40:D40"/>
    <mergeCell ref="E40:F40"/>
    <mergeCell ref="C41:D41"/>
    <mergeCell ref="E41:F41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ignoredErrors>
    <ignoredError sqref="C38 C41:C43 E38 E41:E43" formulaRange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183"/>
  <sheetViews>
    <sheetView zoomScaleNormal="100" workbookViewId="0">
      <selection activeCell="I55" sqref="I55"/>
    </sheetView>
  </sheetViews>
  <sheetFormatPr defaultRowHeight="16.5" customHeight="1" x14ac:dyDescent="0.25"/>
  <cols>
    <col min="1" max="1" width="5.7109375" style="93" customWidth="1"/>
    <col min="2" max="2" width="24.7109375" style="93" customWidth="1"/>
    <col min="3" max="3" width="9.140625" style="93"/>
    <col min="4" max="4" width="17.7109375" style="93" customWidth="1"/>
    <col min="5" max="5" width="19.7109375" style="93" customWidth="1"/>
    <col min="6" max="6" width="13.7109375" style="93" customWidth="1"/>
    <col min="7" max="7" width="20.42578125" style="93" customWidth="1"/>
    <col min="8" max="8" width="15.7109375" style="93" customWidth="1"/>
    <col min="9" max="9" width="18.42578125" style="93" customWidth="1"/>
    <col min="10" max="22" width="8.7109375" style="93" customWidth="1"/>
    <col min="23" max="16384" width="9.140625" style="93"/>
  </cols>
  <sheetData>
    <row r="1" spans="1:22" ht="16.5" customHeight="1" x14ac:dyDescent="0.25">
      <c r="A1" s="321" t="s">
        <v>190</v>
      </c>
      <c r="B1" s="322"/>
      <c r="C1" s="322"/>
      <c r="D1" s="322"/>
      <c r="E1" s="322"/>
      <c r="F1" s="322"/>
      <c r="G1" s="322"/>
      <c r="H1" s="32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191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74">
        <v>1</v>
      </c>
      <c r="B4" s="376" t="s">
        <v>130</v>
      </c>
      <c r="C4" s="137">
        <v>4634</v>
      </c>
      <c r="D4" s="137" t="s">
        <v>214</v>
      </c>
      <c r="E4" s="137" t="s">
        <v>132</v>
      </c>
      <c r="F4" s="138" t="s">
        <v>200</v>
      </c>
      <c r="G4" s="139">
        <v>7750</v>
      </c>
      <c r="H4" s="139">
        <v>1929</v>
      </c>
      <c r="I4" s="82" t="s">
        <v>4</v>
      </c>
      <c r="J4" s="82" t="s">
        <v>5</v>
      </c>
      <c r="K4" s="82" t="s">
        <v>6</v>
      </c>
      <c r="L4" s="82" t="s">
        <v>7</v>
      </c>
      <c r="M4" s="82" t="s">
        <v>8</v>
      </c>
      <c r="N4" s="82" t="s">
        <v>9</v>
      </c>
      <c r="O4" s="82" t="s">
        <v>10</v>
      </c>
      <c r="P4" s="82" t="s">
        <v>11</v>
      </c>
      <c r="Q4" s="82" t="s">
        <v>12</v>
      </c>
      <c r="R4" s="82" t="s">
        <v>13</v>
      </c>
      <c r="S4" s="82" t="s">
        <v>14</v>
      </c>
      <c r="T4" s="82" t="s">
        <v>15</v>
      </c>
      <c r="U4" s="83" t="s">
        <v>16</v>
      </c>
      <c r="V4" s="2" t="s">
        <v>17</v>
      </c>
    </row>
    <row r="5" spans="1:22" ht="16.5" customHeight="1" x14ac:dyDescent="0.25">
      <c r="A5" s="183">
        <v>2</v>
      </c>
      <c r="B5" s="377"/>
      <c r="C5" s="137">
        <v>785</v>
      </c>
      <c r="D5" s="137" t="s">
        <v>214</v>
      </c>
      <c r="E5" s="137" t="s">
        <v>132</v>
      </c>
      <c r="F5" s="138" t="s">
        <v>433</v>
      </c>
      <c r="G5" s="139">
        <v>14270</v>
      </c>
      <c r="H5" s="139">
        <v>2774</v>
      </c>
      <c r="I5" s="74" t="s">
        <v>25</v>
      </c>
      <c r="J5" s="74"/>
      <c r="K5" s="74"/>
      <c r="L5" s="74">
        <v>1</v>
      </c>
      <c r="M5" s="74"/>
      <c r="N5" s="74"/>
      <c r="O5" s="74">
        <v>1</v>
      </c>
      <c r="P5" s="74">
        <v>1</v>
      </c>
      <c r="Q5" s="74"/>
      <c r="R5" s="74"/>
      <c r="S5" s="74"/>
      <c r="T5" s="74"/>
      <c r="U5" s="72"/>
      <c r="V5" s="2">
        <f t="shared" ref="V5:V14" si="0">SUM(J5:U5)</f>
        <v>3</v>
      </c>
    </row>
    <row r="6" spans="1:22" ht="16.5" customHeight="1" x14ac:dyDescent="0.25">
      <c r="A6" s="185">
        <v>3</v>
      </c>
      <c r="B6" s="437"/>
      <c r="C6" s="162">
        <v>882</v>
      </c>
      <c r="D6" s="162" t="s">
        <v>214</v>
      </c>
      <c r="E6" s="162" t="s">
        <v>132</v>
      </c>
      <c r="F6" s="164" t="s">
        <v>338</v>
      </c>
      <c r="G6" s="165">
        <v>5190.5200000000004</v>
      </c>
      <c r="H6" s="165">
        <v>2173</v>
      </c>
      <c r="I6" s="74" t="s">
        <v>33</v>
      </c>
      <c r="J6" s="74">
        <v>2</v>
      </c>
      <c r="K6" s="74"/>
      <c r="L6" s="74">
        <v>3</v>
      </c>
      <c r="M6" s="74"/>
      <c r="N6" s="74">
        <v>1</v>
      </c>
      <c r="O6" s="74"/>
      <c r="P6" s="74"/>
      <c r="Q6" s="74"/>
      <c r="R6" s="74"/>
      <c r="S6" s="74">
        <v>2</v>
      </c>
      <c r="T6" s="74">
        <v>2</v>
      </c>
      <c r="U6" s="72">
        <v>2</v>
      </c>
      <c r="V6" s="2">
        <f t="shared" si="0"/>
        <v>12</v>
      </c>
    </row>
    <row r="7" spans="1:22" ht="16.5" customHeight="1" x14ac:dyDescent="0.25">
      <c r="A7" s="187">
        <v>4</v>
      </c>
      <c r="B7" s="377" t="s">
        <v>201</v>
      </c>
      <c r="C7" s="184">
        <v>428</v>
      </c>
      <c r="D7" s="184" t="s">
        <v>214</v>
      </c>
      <c r="E7" s="184" t="s">
        <v>132</v>
      </c>
      <c r="F7" s="147" t="s">
        <v>141</v>
      </c>
      <c r="G7" s="148">
        <v>6000</v>
      </c>
      <c r="H7" s="148">
        <v>2397</v>
      </c>
      <c r="I7" s="74" t="s">
        <v>37</v>
      </c>
      <c r="J7" s="74"/>
      <c r="K7" s="74">
        <v>1</v>
      </c>
      <c r="L7" s="74"/>
      <c r="M7" s="74"/>
      <c r="N7" s="74"/>
      <c r="O7" s="74"/>
      <c r="P7" s="74"/>
      <c r="Q7" s="74"/>
      <c r="R7" s="74"/>
      <c r="S7" s="74"/>
      <c r="T7" s="74"/>
      <c r="U7" s="72"/>
      <c r="V7" s="2">
        <f t="shared" si="0"/>
        <v>1</v>
      </c>
    </row>
    <row r="8" spans="1:22" ht="16.5" customHeight="1" x14ac:dyDescent="0.25">
      <c r="A8" s="183">
        <v>5</v>
      </c>
      <c r="B8" s="377"/>
      <c r="C8" s="137">
        <v>186</v>
      </c>
      <c r="D8" s="137" t="s">
        <v>214</v>
      </c>
      <c r="E8" s="137" t="s">
        <v>132</v>
      </c>
      <c r="F8" s="138" t="s">
        <v>213</v>
      </c>
      <c r="G8" s="139">
        <v>8000</v>
      </c>
      <c r="H8" s="139">
        <v>1321.77</v>
      </c>
      <c r="I8" s="74" t="s">
        <v>40</v>
      </c>
      <c r="J8" s="74">
        <v>2</v>
      </c>
      <c r="K8" s="74">
        <v>1</v>
      </c>
      <c r="L8" s="74"/>
      <c r="M8" s="74"/>
      <c r="N8" s="74"/>
      <c r="O8" s="74"/>
      <c r="P8" s="74"/>
      <c r="Q8" s="74"/>
      <c r="R8" s="74"/>
      <c r="S8" s="74"/>
      <c r="T8" s="74">
        <v>1</v>
      </c>
      <c r="U8" s="72"/>
      <c r="V8" s="2">
        <f t="shared" si="0"/>
        <v>4</v>
      </c>
    </row>
    <row r="9" spans="1:22" ht="16.5" customHeight="1" x14ac:dyDescent="0.25">
      <c r="A9" s="183">
        <v>6</v>
      </c>
      <c r="B9" s="377"/>
      <c r="C9" s="137">
        <v>429</v>
      </c>
      <c r="D9" s="137" t="s">
        <v>214</v>
      </c>
      <c r="E9" s="137" t="s">
        <v>132</v>
      </c>
      <c r="F9" s="138" t="s">
        <v>202</v>
      </c>
      <c r="G9" s="139">
        <v>2000</v>
      </c>
      <c r="H9" s="139">
        <v>1400</v>
      </c>
      <c r="I9" s="74" t="s">
        <v>43</v>
      </c>
      <c r="J9" s="74"/>
      <c r="K9" s="74"/>
      <c r="L9" s="74">
        <v>1</v>
      </c>
      <c r="M9" s="74"/>
      <c r="N9" s="74"/>
      <c r="O9" s="74"/>
      <c r="P9" s="74"/>
      <c r="Q9" s="74"/>
      <c r="R9" s="74"/>
      <c r="S9" s="74"/>
      <c r="T9" s="74"/>
      <c r="U9" s="72"/>
      <c r="V9" s="2">
        <f t="shared" si="0"/>
        <v>1</v>
      </c>
    </row>
    <row r="10" spans="1:22" ht="16.5" customHeight="1" x14ac:dyDescent="0.25">
      <c r="A10" s="183">
        <v>7</v>
      </c>
      <c r="B10" s="377"/>
      <c r="C10" s="137">
        <v>592</v>
      </c>
      <c r="D10" s="137" t="s">
        <v>214</v>
      </c>
      <c r="E10" s="137" t="s">
        <v>132</v>
      </c>
      <c r="F10" s="138" t="s">
        <v>203</v>
      </c>
      <c r="G10" s="139">
        <v>15000</v>
      </c>
      <c r="H10" s="139">
        <v>7841</v>
      </c>
      <c r="I10" s="74" t="s">
        <v>45</v>
      </c>
      <c r="J10" s="74">
        <v>5</v>
      </c>
      <c r="K10" s="74"/>
      <c r="L10" s="74">
        <v>1</v>
      </c>
      <c r="M10" s="74"/>
      <c r="N10" s="74"/>
      <c r="O10" s="74"/>
      <c r="P10" s="74">
        <v>1</v>
      </c>
      <c r="Q10" s="74">
        <v>3</v>
      </c>
      <c r="R10" s="74">
        <v>3</v>
      </c>
      <c r="S10" s="74">
        <v>2</v>
      </c>
      <c r="T10" s="74"/>
      <c r="U10" s="72">
        <v>2</v>
      </c>
      <c r="V10" s="2">
        <f t="shared" si="0"/>
        <v>17</v>
      </c>
    </row>
    <row r="11" spans="1:22" ht="16.5" customHeight="1" x14ac:dyDescent="0.25">
      <c r="A11" s="183">
        <v>8</v>
      </c>
      <c r="B11" s="377"/>
      <c r="C11" s="137">
        <v>804</v>
      </c>
      <c r="D11" s="137" t="s">
        <v>214</v>
      </c>
      <c r="E11" s="137" t="s">
        <v>132</v>
      </c>
      <c r="F11" s="138" t="s">
        <v>204</v>
      </c>
      <c r="G11" s="139">
        <v>11000</v>
      </c>
      <c r="H11" s="139">
        <v>6006</v>
      </c>
      <c r="I11" s="74" t="s">
        <v>50</v>
      </c>
      <c r="J11" s="74"/>
      <c r="K11" s="74">
        <v>2</v>
      </c>
      <c r="L11" s="74">
        <v>8</v>
      </c>
      <c r="M11" s="74">
        <v>10</v>
      </c>
      <c r="N11" s="74">
        <v>4</v>
      </c>
      <c r="O11" s="74">
        <v>2</v>
      </c>
      <c r="P11" s="74"/>
      <c r="Q11" s="74"/>
      <c r="R11" s="74">
        <v>1</v>
      </c>
      <c r="S11" s="74"/>
      <c r="T11" s="74">
        <v>1</v>
      </c>
      <c r="U11" s="72"/>
      <c r="V11" s="2">
        <f t="shared" si="0"/>
        <v>28</v>
      </c>
    </row>
    <row r="12" spans="1:22" ht="16.5" customHeight="1" x14ac:dyDescent="0.25">
      <c r="A12" s="183">
        <v>9</v>
      </c>
      <c r="B12" s="377"/>
      <c r="C12" s="137">
        <v>357</v>
      </c>
      <c r="D12" s="137" t="s">
        <v>214</v>
      </c>
      <c r="E12" s="137" t="s">
        <v>132</v>
      </c>
      <c r="F12" s="138" t="s">
        <v>407</v>
      </c>
      <c r="G12" s="139">
        <v>11000</v>
      </c>
      <c r="H12" s="139">
        <v>4590</v>
      </c>
      <c r="I12" s="74" t="s">
        <v>54</v>
      </c>
      <c r="J12" s="74">
        <v>1</v>
      </c>
      <c r="K12" s="74">
        <v>4</v>
      </c>
      <c r="L12" s="74">
        <v>6</v>
      </c>
      <c r="M12" s="74">
        <v>10</v>
      </c>
      <c r="N12" s="74">
        <v>5</v>
      </c>
      <c r="O12" s="74">
        <v>3</v>
      </c>
      <c r="P12" s="74">
        <v>8</v>
      </c>
      <c r="Q12" s="74">
        <v>4</v>
      </c>
      <c r="R12" s="74">
        <v>12</v>
      </c>
      <c r="S12" s="74">
        <v>1</v>
      </c>
      <c r="T12" s="74">
        <v>12</v>
      </c>
      <c r="U12" s="72">
        <v>8</v>
      </c>
      <c r="V12" s="2">
        <f t="shared" si="0"/>
        <v>74</v>
      </c>
    </row>
    <row r="13" spans="1:22" ht="16.5" customHeight="1" x14ac:dyDescent="0.25">
      <c r="A13" s="183">
        <v>10</v>
      </c>
      <c r="B13" s="377"/>
      <c r="C13" s="137">
        <v>839</v>
      </c>
      <c r="D13" s="137" t="s">
        <v>214</v>
      </c>
      <c r="E13" s="137" t="s">
        <v>132</v>
      </c>
      <c r="F13" s="138" t="s">
        <v>349</v>
      </c>
      <c r="G13" s="139">
        <v>5000</v>
      </c>
      <c r="H13" s="139">
        <v>7816</v>
      </c>
      <c r="I13" s="74" t="s">
        <v>57</v>
      </c>
      <c r="J13" s="74">
        <v>2</v>
      </c>
      <c r="K13" s="74"/>
      <c r="L13" s="74"/>
      <c r="M13" s="74">
        <v>2</v>
      </c>
      <c r="N13" s="74">
        <v>2</v>
      </c>
      <c r="O13" s="74">
        <v>1</v>
      </c>
      <c r="P13" s="74"/>
      <c r="Q13" s="74">
        <v>2</v>
      </c>
      <c r="R13" s="74">
        <v>3</v>
      </c>
      <c r="S13" s="74">
        <v>4</v>
      </c>
      <c r="T13" s="74">
        <v>1</v>
      </c>
      <c r="U13" s="72">
        <v>1</v>
      </c>
      <c r="V13" s="2">
        <f t="shared" si="0"/>
        <v>18</v>
      </c>
    </row>
    <row r="14" spans="1:22" ht="16.5" customHeight="1" x14ac:dyDescent="0.25">
      <c r="A14" s="183">
        <v>11</v>
      </c>
      <c r="B14" s="377"/>
      <c r="C14" s="137">
        <v>747</v>
      </c>
      <c r="D14" s="137" t="s">
        <v>214</v>
      </c>
      <c r="E14" s="137" t="s">
        <v>132</v>
      </c>
      <c r="F14" s="138" t="s">
        <v>339</v>
      </c>
      <c r="G14" s="139">
        <v>6500</v>
      </c>
      <c r="H14" s="139">
        <v>3274</v>
      </c>
      <c r="I14" s="74" t="s">
        <v>62</v>
      </c>
      <c r="J14" s="74"/>
      <c r="K14" s="74"/>
      <c r="L14" s="74"/>
      <c r="M14" s="74">
        <v>1</v>
      </c>
      <c r="N14" s="74">
        <v>1</v>
      </c>
      <c r="O14" s="74"/>
      <c r="P14" s="74"/>
      <c r="Q14" s="74"/>
      <c r="R14" s="74"/>
      <c r="S14" s="74"/>
      <c r="T14" s="74"/>
      <c r="U14" s="72"/>
      <c r="V14" s="2">
        <f t="shared" si="0"/>
        <v>2</v>
      </c>
    </row>
    <row r="15" spans="1:22" ht="16.5" customHeight="1" x14ac:dyDescent="0.25">
      <c r="A15" s="183">
        <v>12</v>
      </c>
      <c r="B15" s="377"/>
      <c r="C15" s="137">
        <v>709</v>
      </c>
      <c r="D15" s="137" t="s">
        <v>214</v>
      </c>
      <c r="E15" s="137" t="s">
        <v>132</v>
      </c>
      <c r="F15" s="138" t="s">
        <v>340</v>
      </c>
      <c r="G15" s="139">
        <v>3000</v>
      </c>
      <c r="H15" s="139">
        <v>2767</v>
      </c>
      <c r="I15" s="74" t="s">
        <v>65</v>
      </c>
      <c r="J15" s="74"/>
      <c r="K15" s="74"/>
      <c r="L15" s="74"/>
      <c r="M15" s="74"/>
      <c r="N15" s="74">
        <v>1</v>
      </c>
      <c r="O15" s="74"/>
      <c r="P15" s="74"/>
      <c r="Q15" s="74"/>
      <c r="R15" s="74"/>
      <c r="S15" s="74"/>
      <c r="T15" s="74"/>
      <c r="U15" s="72"/>
      <c r="V15" s="2">
        <f>SUM(J15:U15)</f>
        <v>1</v>
      </c>
    </row>
    <row r="16" spans="1:22" ht="16.5" customHeight="1" x14ac:dyDescent="0.25">
      <c r="A16" s="183">
        <v>13</v>
      </c>
      <c r="B16" s="377"/>
      <c r="C16" s="137">
        <v>729</v>
      </c>
      <c r="D16" s="137" t="s">
        <v>214</v>
      </c>
      <c r="E16" s="137" t="s">
        <v>132</v>
      </c>
      <c r="F16" s="138" t="s">
        <v>341</v>
      </c>
      <c r="G16" s="139">
        <v>5500</v>
      </c>
      <c r="H16" s="139">
        <v>2392</v>
      </c>
      <c r="I16" s="74" t="s">
        <v>68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2"/>
      <c r="V16" s="2">
        <f>SUM(J16:U16)</f>
        <v>0</v>
      </c>
    </row>
    <row r="17" spans="1:22" ht="16.5" customHeight="1" x14ac:dyDescent="0.25">
      <c r="A17" s="183">
        <v>14</v>
      </c>
      <c r="B17" s="377"/>
      <c r="C17" s="137">
        <v>493</v>
      </c>
      <c r="D17" s="137" t="s">
        <v>214</v>
      </c>
      <c r="E17" s="137" t="s">
        <v>132</v>
      </c>
      <c r="F17" s="138" t="s">
        <v>328</v>
      </c>
      <c r="G17" s="139">
        <v>775</v>
      </c>
      <c r="H17" s="139">
        <v>1797</v>
      </c>
      <c r="I17" s="75" t="s">
        <v>71</v>
      </c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59"/>
      <c r="V17" s="2">
        <f>SUM(J17:U17)</f>
        <v>0</v>
      </c>
    </row>
    <row r="18" spans="1:22" ht="16.5" customHeight="1" x14ac:dyDescent="0.25">
      <c r="A18" s="185">
        <v>15</v>
      </c>
      <c r="B18" s="437"/>
      <c r="C18" s="162">
        <v>496</v>
      </c>
      <c r="D18" s="162" t="s">
        <v>214</v>
      </c>
      <c r="E18" s="162" t="s">
        <v>132</v>
      </c>
      <c r="F18" s="164" t="s">
        <v>328</v>
      </c>
      <c r="G18" s="165">
        <v>4225</v>
      </c>
      <c r="H18" s="165">
        <v>9696</v>
      </c>
      <c r="I18" s="35" t="s">
        <v>75</v>
      </c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19"/>
      <c r="V18" s="80">
        <f>SUM(J18:U18)</f>
        <v>0</v>
      </c>
    </row>
    <row r="19" spans="1:22" ht="16.5" customHeight="1" x14ac:dyDescent="0.25">
      <c r="A19" s="177">
        <v>16</v>
      </c>
      <c r="B19" s="178" t="s">
        <v>187</v>
      </c>
      <c r="C19" s="178" t="s">
        <v>449</v>
      </c>
      <c r="D19" s="178" t="s">
        <v>214</v>
      </c>
      <c r="E19" s="178" t="s">
        <v>132</v>
      </c>
      <c r="F19" s="179" t="s">
        <v>145</v>
      </c>
      <c r="G19" s="180">
        <v>25960</v>
      </c>
      <c r="H19" s="180">
        <v>10643</v>
      </c>
      <c r="I19" s="34" t="s">
        <v>17</v>
      </c>
      <c r="J19" s="34">
        <f>SUM(J5:J18)</f>
        <v>12</v>
      </c>
      <c r="K19" s="34">
        <f t="shared" ref="K19:U19" si="1">SUM(K5:K18)</f>
        <v>8</v>
      </c>
      <c r="L19" s="34">
        <f t="shared" si="1"/>
        <v>20</v>
      </c>
      <c r="M19" s="34">
        <f t="shared" si="1"/>
        <v>23</v>
      </c>
      <c r="N19" s="34">
        <f t="shared" si="1"/>
        <v>14</v>
      </c>
      <c r="O19" s="34">
        <f t="shared" si="1"/>
        <v>7</v>
      </c>
      <c r="P19" s="34">
        <f t="shared" si="1"/>
        <v>10</v>
      </c>
      <c r="Q19" s="34">
        <f t="shared" si="1"/>
        <v>9</v>
      </c>
      <c r="R19" s="34">
        <f t="shared" si="1"/>
        <v>19</v>
      </c>
      <c r="S19" s="34">
        <f t="shared" si="1"/>
        <v>9</v>
      </c>
      <c r="T19" s="34">
        <f t="shared" si="1"/>
        <v>17</v>
      </c>
      <c r="U19" s="76">
        <f t="shared" si="1"/>
        <v>13</v>
      </c>
      <c r="V19" s="37">
        <f>SUM(J19:U19)</f>
        <v>161</v>
      </c>
    </row>
    <row r="20" spans="1:22" ht="16.5" customHeight="1" x14ac:dyDescent="0.25">
      <c r="A20" s="187">
        <v>17</v>
      </c>
      <c r="B20" s="377" t="s">
        <v>205</v>
      </c>
      <c r="C20" s="184">
        <v>2983</v>
      </c>
      <c r="D20" s="184" t="s">
        <v>214</v>
      </c>
      <c r="E20" s="184" t="s">
        <v>132</v>
      </c>
      <c r="F20" s="147" t="s">
        <v>236</v>
      </c>
      <c r="G20" s="148">
        <v>2330</v>
      </c>
      <c r="H20" s="148">
        <v>862</v>
      </c>
    </row>
    <row r="21" spans="1:22" ht="16.5" customHeight="1" x14ac:dyDescent="0.25">
      <c r="A21" s="183">
        <v>18</v>
      </c>
      <c r="B21" s="377"/>
      <c r="C21" s="137">
        <v>2984</v>
      </c>
      <c r="D21" s="137" t="s">
        <v>214</v>
      </c>
      <c r="E21" s="137" t="s">
        <v>132</v>
      </c>
      <c r="F21" s="138" t="s">
        <v>236</v>
      </c>
      <c r="G21" s="139">
        <v>1000</v>
      </c>
      <c r="H21" s="139">
        <v>326</v>
      </c>
      <c r="I21" s="40"/>
      <c r="J21" s="113"/>
      <c r="K21" s="113"/>
      <c r="L21" s="113"/>
      <c r="M21" s="113"/>
      <c r="N21" s="113"/>
      <c r="O21" s="113"/>
      <c r="P21" s="113"/>
      <c r="Q21" s="113"/>
      <c r="R21" s="113"/>
      <c r="S21" s="113"/>
    </row>
    <row r="22" spans="1:22" ht="16.5" customHeight="1" x14ac:dyDescent="0.25">
      <c r="A22" s="183">
        <v>19</v>
      </c>
      <c r="B22" s="377"/>
      <c r="C22" s="137">
        <v>306</v>
      </c>
      <c r="D22" s="137" t="s">
        <v>214</v>
      </c>
      <c r="E22" s="137" t="s">
        <v>132</v>
      </c>
      <c r="F22" s="138" t="s">
        <v>151</v>
      </c>
      <c r="G22" s="139">
        <v>14000</v>
      </c>
      <c r="H22" s="139">
        <v>3661.5</v>
      </c>
      <c r="I22" s="321" t="s">
        <v>192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1:22" ht="16.5" customHeight="1" x14ac:dyDescent="0.25">
      <c r="A23" s="185">
        <v>20</v>
      </c>
      <c r="B23" s="437"/>
      <c r="C23" s="162">
        <v>178</v>
      </c>
      <c r="D23" s="162" t="s">
        <v>214</v>
      </c>
      <c r="E23" s="162" t="s">
        <v>132</v>
      </c>
      <c r="F23" s="164" t="s">
        <v>319</v>
      </c>
      <c r="G23" s="165">
        <v>10000</v>
      </c>
      <c r="H23" s="165">
        <v>3818</v>
      </c>
      <c r="I23" s="82" t="s">
        <v>94</v>
      </c>
      <c r="J23" s="78" t="s">
        <v>5</v>
      </c>
      <c r="K23" s="78" t="s">
        <v>6</v>
      </c>
      <c r="L23" s="78" t="s">
        <v>7</v>
      </c>
      <c r="M23" s="78" t="s">
        <v>8</v>
      </c>
      <c r="N23" s="78" t="s">
        <v>9</v>
      </c>
      <c r="O23" s="78" t="s">
        <v>10</v>
      </c>
      <c r="P23" s="78" t="s">
        <v>11</v>
      </c>
      <c r="Q23" s="78" t="s">
        <v>12</v>
      </c>
      <c r="R23" s="78" t="s">
        <v>13</v>
      </c>
      <c r="S23" s="78" t="s">
        <v>14</v>
      </c>
      <c r="T23" s="78" t="s">
        <v>15</v>
      </c>
      <c r="U23" s="90" t="s">
        <v>16</v>
      </c>
      <c r="V23" s="2" t="s">
        <v>17</v>
      </c>
    </row>
    <row r="24" spans="1:22" ht="16.5" customHeight="1" x14ac:dyDescent="0.25">
      <c r="A24" s="200">
        <v>21</v>
      </c>
      <c r="B24" s="178" t="s">
        <v>250</v>
      </c>
      <c r="C24" s="178">
        <v>1172</v>
      </c>
      <c r="D24" s="178" t="s">
        <v>214</v>
      </c>
      <c r="E24" s="178" t="s">
        <v>132</v>
      </c>
      <c r="F24" s="179" t="s">
        <v>252</v>
      </c>
      <c r="G24" s="180">
        <v>5500</v>
      </c>
      <c r="H24" s="201">
        <v>2040</v>
      </c>
      <c r="I24" s="182" t="s">
        <v>97</v>
      </c>
      <c r="J24" s="74">
        <v>12</v>
      </c>
      <c r="K24" s="74">
        <v>8</v>
      </c>
      <c r="L24" s="74">
        <v>20</v>
      </c>
      <c r="M24" s="74">
        <v>23</v>
      </c>
      <c r="N24" s="74">
        <v>14</v>
      </c>
      <c r="O24" s="74">
        <v>7</v>
      </c>
      <c r="P24" s="74">
        <v>10</v>
      </c>
      <c r="Q24" s="74">
        <v>9</v>
      </c>
      <c r="R24" s="74">
        <v>19</v>
      </c>
      <c r="S24" s="74">
        <v>9</v>
      </c>
      <c r="T24" s="74">
        <v>17</v>
      </c>
      <c r="U24" s="1">
        <v>13</v>
      </c>
      <c r="V24" s="2">
        <f>SUM(J24:U24)</f>
        <v>161</v>
      </c>
    </row>
    <row r="25" spans="1:22" ht="16.5" customHeight="1" x14ac:dyDescent="0.25">
      <c r="A25" s="187">
        <v>22</v>
      </c>
      <c r="B25" s="377" t="s">
        <v>160</v>
      </c>
      <c r="C25" s="184">
        <v>71</v>
      </c>
      <c r="D25" s="184" t="s">
        <v>214</v>
      </c>
      <c r="E25" s="184" t="s">
        <v>132</v>
      </c>
      <c r="F25" s="147" t="s">
        <v>141</v>
      </c>
      <c r="G25" s="148">
        <v>4650</v>
      </c>
      <c r="H25" s="148">
        <v>1514</v>
      </c>
      <c r="I25" s="74" t="s">
        <v>100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1"/>
      <c r="V25" s="2">
        <f>SUM(J25:U25)</f>
        <v>0</v>
      </c>
    </row>
    <row r="26" spans="1:22" ht="16.5" customHeight="1" x14ac:dyDescent="0.25">
      <c r="A26" s="183">
        <v>23</v>
      </c>
      <c r="B26" s="377"/>
      <c r="C26" s="137">
        <v>332</v>
      </c>
      <c r="D26" s="137" t="s">
        <v>214</v>
      </c>
      <c r="E26" s="137" t="s">
        <v>132</v>
      </c>
      <c r="F26" s="138" t="s">
        <v>141</v>
      </c>
      <c r="G26" s="139">
        <v>5700</v>
      </c>
      <c r="H26" s="139">
        <v>1873.4</v>
      </c>
      <c r="I26" s="74" t="s">
        <v>103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1"/>
      <c r="V26" s="2">
        <f t="shared" ref="V26:V28" si="2">SUM(J26:U26)</f>
        <v>0</v>
      </c>
    </row>
    <row r="27" spans="1:22" ht="16.5" customHeight="1" x14ac:dyDescent="0.25">
      <c r="A27" s="183">
        <v>24</v>
      </c>
      <c r="B27" s="377"/>
      <c r="C27" s="137">
        <v>333</v>
      </c>
      <c r="D27" s="137" t="s">
        <v>214</v>
      </c>
      <c r="E27" s="137" t="s">
        <v>132</v>
      </c>
      <c r="F27" s="138" t="s">
        <v>141</v>
      </c>
      <c r="G27" s="139">
        <v>5820</v>
      </c>
      <c r="H27" s="139">
        <v>1912.35</v>
      </c>
      <c r="I27" s="74" t="s">
        <v>105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1"/>
      <c r="V27" s="2">
        <f t="shared" si="2"/>
        <v>0</v>
      </c>
    </row>
    <row r="28" spans="1:22" ht="16.5" customHeight="1" x14ac:dyDescent="0.25">
      <c r="A28" s="183">
        <v>25</v>
      </c>
      <c r="B28" s="377"/>
      <c r="C28" s="137">
        <v>334</v>
      </c>
      <c r="D28" s="137" t="s">
        <v>214</v>
      </c>
      <c r="E28" s="137" t="s">
        <v>132</v>
      </c>
      <c r="F28" s="138" t="s">
        <v>141</v>
      </c>
      <c r="G28" s="139">
        <v>6180</v>
      </c>
      <c r="H28" s="139">
        <v>2031.1</v>
      </c>
      <c r="I28" s="35" t="s">
        <v>109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92">
        <f t="shared" si="2"/>
        <v>0</v>
      </c>
    </row>
    <row r="29" spans="1:22" ht="16.5" customHeight="1" x14ac:dyDescent="0.25">
      <c r="A29" s="183">
        <v>26</v>
      </c>
      <c r="B29" s="377"/>
      <c r="C29" s="137">
        <v>147</v>
      </c>
      <c r="D29" s="137" t="s">
        <v>214</v>
      </c>
      <c r="E29" s="137" t="s">
        <v>132</v>
      </c>
      <c r="F29" s="138" t="s">
        <v>141</v>
      </c>
      <c r="G29" s="139">
        <v>7650</v>
      </c>
      <c r="H29" s="139">
        <v>2514.65</v>
      </c>
      <c r="I29" s="34" t="s">
        <v>17</v>
      </c>
      <c r="J29" s="34">
        <f t="shared" ref="J29:U29" si="3">SUM(J24:J28)</f>
        <v>12</v>
      </c>
      <c r="K29" s="34">
        <f t="shared" si="3"/>
        <v>8</v>
      </c>
      <c r="L29" s="34">
        <f t="shared" si="3"/>
        <v>20</v>
      </c>
      <c r="M29" s="34">
        <f t="shared" si="3"/>
        <v>23</v>
      </c>
      <c r="N29" s="34">
        <f t="shared" si="3"/>
        <v>14</v>
      </c>
      <c r="O29" s="34">
        <f t="shared" si="3"/>
        <v>7</v>
      </c>
      <c r="P29" s="34">
        <f t="shared" si="3"/>
        <v>10</v>
      </c>
      <c r="Q29" s="34">
        <f t="shared" si="3"/>
        <v>9</v>
      </c>
      <c r="R29" s="34">
        <f t="shared" si="3"/>
        <v>19</v>
      </c>
      <c r="S29" s="34">
        <f t="shared" si="3"/>
        <v>9</v>
      </c>
      <c r="T29" s="34">
        <f t="shared" si="3"/>
        <v>17</v>
      </c>
      <c r="U29" s="76">
        <f t="shared" si="3"/>
        <v>13</v>
      </c>
      <c r="V29" s="37">
        <f>SUM(J29:U29)</f>
        <v>161</v>
      </c>
    </row>
    <row r="30" spans="1:22" ht="16.5" customHeight="1" x14ac:dyDescent="0.25">
      <c r="A30" s="183">
        <v>27</v>
      </c>
      <c r="B30" s="377"/>
      <c r="C30" s="137">
        <v>1496</v>
      </c>
      <c r="D30" s="137" t="s">
        <v>214</v>
      </c>
      <c r="E30" s="137" t="s">
        <v>132</v>
      </c>
      <c r="F30" s="138" t="s">
        <v>227</v>
      </c>
      <c r="G30" s="139">
        <v>15000</v>
      </c>
      <c r="H30" s="139">
        <v>4656</v>
      </c>
    </row>
    <row r="31" spans="1:22" ht="16.5" customHeight="1" x14ac:dyDescent="0.25">
      <c r="A31" s="183">
        <v>28</v>
      </c>
      <c r="B31" s="377"/>
      <c r="C31" s="137">
        <v>1277</v>
      </c>
      <c r="D31" s="137" t="s">
        <v>214</v>
      </c>
      <c r="E31" s="137" t="s">
        <v>132</v>
      </c>
      <c r="F31" s="138" t="s">
        <v>448</v>
      </c>
      <c r="G31" s="139">
        <v>7000</v>
      </c>
      <c r="H31" s="139">
        <v>2000</v>
      </c>
    </row>
    <row r="32" spans="1:22" ht="16.5" customHeight="1" x14ac:dyDescent="0.25">
      <c r="A32" s="183">
        <v>29</v>
      </c>
      <c r="B32" s="377"/>
      <c r="C32" s="137">
        <v>172</v>
      </c>
      <c r="D32" s="137" t="s">
        <v>214</v>
      </c>
      <c r="E32" s="137" t="s">
        <v>132</v>
      </c>
      <c r="F32" s="138" t="s">
        <v>363</v>
      </c>
      <c r="G32" s="139">
        <v>12190</v>
      </c>
      <c r="H32" s="139">
        <v>2733</v>
      </c>
    </row>
    <row r="33" spans="1:22" ht="16.5" customHeight="1" x14ac:dyDescent="0.25">
      <c r="A33" s="183">
        <v>30</v>
      </c>
      <c r="B33" s="377"/>
      <c r="C33" s="137">
        <v>173</v>
      </c>
      <c r="D33" s="137" t="s">
        <v>214</v>
      </c>
      <c r="E33" s="137" t="s">
        <v>132</v>
      </c>
      <c r="F33" s="138" t="s">
        <v>363</v>
      </c>
      <c r="G33" s="139">
        <v>3050</v>
      </c>
      <c r="H33" s="139">
        <v>682</v>
      </c>
      <c r="I33" s="354" t="s">
        <v>193</v>
      </c>
      <c r="J33" s="355"/>
      <c r="K33" s="355"/>
      <c r="L33" s="355"/>
      <c r="M33" s="355"/>
      <c r="N33" s="356"/>
      <c r="P33" s="354" t="s">
        <v>194</v>
      </c>
      <c r="Q33" s="355"/>
      <c r="R33" s="355"/>
      <c r="S33" s="355"/>
      <c r="T33" s="355"/>
      <c r="U33" s="355"/>
      <c r="V33" s="356"/>
    </row>
    <row r="34" spans="1:22" ht="16.5" customHeight="1" x14ac:dyDescent="0.25">
      <c r="A34" s="183">
        <v>31</v>
      </c>
      <c r="B34" s="377"/>
      <c r="C34" s="137">
        <v>174</v>
      </c>
      <c r="D34" s="137" t="s">
        <v>214</v>
      </c>
      <c r="E34" s="137" t="s">
        <v>132</v>
      </c>
      <c r="F34" s="138" t="s">
        <v>363</v>
      </c>
      <c r="G34" s="139">
        <v>6960</v>
      </c>
      <c r="H34" s="139">
        <v>1560</v>
      </c>
      <c r="I34" s="357"/>
      <c r="J34" s="358"/>
      <c r="K34" s="358"/>
      <c r="L34" s="358"/>
      <c r="M34" s="358"/>
      <c r="N34" s="359"/>
      <c r="P34" s="357"/>
      <c r="Q34" s="358"/>
      <c r="R34" s="358"/>
      <c r="S34" s="358"/>
      <c r="T34" s="358"/>
      <c r="U34" s="358"/>
      <c r="V34" s="359"/>
    </row>
    <row r="35" spans="1:22" ht="16.5" customHeight="1" x14ac:dyDescent="0.25">
      <c r="A35" s="183">
        <v>32</v>
      </c>
      <c r="B35" s="377"/>
      <c r="C35" s="137" t="s">
        <v>353</v>
      </c>
      <c r="D35" s="137" t="s">
        <v>214</v>
      </c>
      <c r="E35" s="137" t="s">
        <v>132</v>
      </c>
      <c r="F35" s="138" t="s">
        <v>355</v>
      </c>
      <c r="G35" s="139">
        <v>14710</v>
      </c>
      <c r="H35" s="139">
        <v>2383</v>
      </c>
      <c r="I35" s="82" t="s">
        <v>4</v>
      </c>
      <c r="J35" s="310" t="s">
        <v>116</v>
      </c>
      <c r="K35" s="311"/>
      <c r="L35" s="310" t="s">
        <v>117</v>
      </c>
      <c r="M35" s="311"/>
      <c r="N35" s="82" t="s">
        <v>17</v>
      </c>
      <c r="P35" s="310" t="s">
        <v>94</v>
      </c>
      <c r="Q35" s="311"/>
      <c r="R35" s="310" t="s">
        <v>116</v>
      </c>
      <c r="S35" s="311"/>
      <c r="T35" s="310" t="s">
        <v>117</v>
      </c>
      <c r="U35" s="416"/>
      <c r="V35" s="2" t="s">
        <v>17</v>
      </c>
    </row>
    <row r="36" spans="1:22" ht="16.5" customHeight="1" x14ac:dyDescent="0.25">
      <c r="A36" s="183">
        <v>33</v>
      </c>
      <c r="B36" s="377"/>
      <c r="C36" s="137" t="s">
        <v>354</v>
      </c>
      <c r="D36" s="137" t="s">
        <v>214</v>
      </c>
      <c r="E36" s="137" t="s">
        <v>132</v>
      </c>
      <c r="F36" s="138" t="s">
        <v>355</v>
      </c>
      <c r="G36" s="139">
        <v>15090</v>
      </c>
      <c r="H36" s="139">
        <v>2444</v>
      </c>
      <c r="I36" s="74" t="s">
        <v>25</v>
      </c>
      <c r="J36" s="307">
        <v>3</v>
      </c>
      <c r="K36" s="309"/>
      <c r="L36" s="307"/>
      <c r="M36" s="395"/>
      <c r="N36" s="2">
        <f>SUM(J36:M36)</f>
        <v>3</v>
      </c>
      <c r="P36" s="307" t="s">
        <v>97</v>
      </c>
      <c r="Q36" s="309"/>
      <c r="R36" s="307">
        <v>161</v>
      </c>
      <c r="S36" s="309"/>
      <c r="T36" s="307"/>
      <c r="U36" s="395"/>
      <c r="V36" s="2">
        <f>SUM(R36:U36)</f>
        <v>161</v>
      </c>
    </row>
    <row r="37" spans="1:22" ht="16.5" customHeight="1" x14ac:dyDescent="0.25">
      <c r="A37" s="183">
        <v>34</v>
      </c>
      <c r="B37" s="377"/>
      <c r="C37" s="137">
        <v>1521</v>
      </c>
      <c r="D37" s="137" t="s">
        <v>214</v>
      </c>
      <c r="E37" s="137" t="s">
        <v>132</v>
      </c>
      <c r="F37" s="138" t="s">
        <v>356</v>
      </c>
      <c r="G37" s="139">
        <v>4000</v>
      </c>
      <c r="H37" s="139">
        <v>1831</v>
      </c>
      <c r="I37" s="74" t="s">
        <v>33</v>
      </c>
      <c r="J37" s="307">
        <v>12</v>
      </c>
      <c r="K37" s="309"/>
      <c r="L37" s="307"/>
      <c r="M37" s="395"/>
      <c r="N37" s="2">
        <f t="shared" ref="N37:N49" si="4">SUM(J37:M37)</f>
        <v>12</v>
      </c>
      <c r="P37" s="307" t="s">
        <v>100</v>
      </c>
      <c r="Q37" s="309"/>
      <c r="R37" s="307"/>
      <c r="S37" s="309"/>
      <c r="T37" s="307"/>
      <c r="U37" s="395"/>
      <c r="V37" s="2">
        <f>SUM(R37:U37)</f>
        <v>0</v>
      </c>
    </row>
    <row r="38" spans="1:22" ht="16.5" customHeight="1" x14ac:dyDescent="0.25">
      <c r="A38" s="183">
        <v>35</v>
      </c>
      <c r="B38" s="377"/>
      <c r="C38" s="137">
        <v>140</v>
      </c>
      <c r="D38" s="137" t="s">
        <v>214</v>
      </c>
      <c r="E38" s="137" t="s">
        <v>132</v>
      </c>
      <c r="F38" s="138" t="s">
        <v>350</v>
      </c>
      <c r="G38" s="139">
        <v>8950</v>
      </c>
      <c r="H38" s="139">
        <v>2161</v>
      </c>
      <c r="I38" s="74" t="s">
        <v>37</v>
      </c>
      <c r="J38" s="307">
        <v>1</v>
      </c>
      <c r="K38" s="309"/>
      <c r="L38" s="307"/>
      <c r="M38" s="395"/>
      <c r="N38" s="2">
        <f t="shared" si="4"/>
        <v>1</v>
      </c>
      <c r="P38" s="307" t="s">
        <v>103</v>
      </c>
      <c r="Q38" s="309"/>
      <c r="R38" s="307"/>
      <c r="S38" s="309"/>
      <c r="T38" s="307"/>
      <c r="U38" s="395"/>
      <c r="V38" s="2">
        <f t="shared" ref="V38:V40" si="5">SUM(R38:U38)</f>
        <v>0</v>
      </c>
    </row>
    <row r="39" spans="1:22" ht="16.5" customHeight="1" x14ac:dyDescent="0.25">
      <c r="A39" s="183">
        <v>36</v>
      </c>
      <c r="B39" s="377"/>
      <c r="C39" s="137">
        <v>1320</v>
      </c>
      <c r="D39" s="137" t="s">
        <v>214</v>
      </c>
      <c r="E39" s="137" t="s">
        <v>132</v>
      </c>
      <c r="F39" s="138" t="s">
        <v>357</v>
      </c>
      <c r="G39" s="139">
        <v>4400</v>
      </c>
      <c r="H39" s="139">
        <v>4100</v>
      </c>
      <c r="I39" s="74" t="s">
        <v>40</v>
      </c>
      <c r="J39" s="307">
        <v>4</v>
      </c>
      <c r="K39" s="309"/>
      <c r="L39" s="307"/>
      <c r="M39" s="395"/>
      <c r="N39" s="2">
        <f t="shared" si="4"/>
        <v>4</v>
      </c>
      <c r="P39" s="307" t="s">
        <v>105</v>
      </c>
      <c r="Q39" s="309"/>
      <c r="R39" s="307"/>
      <c r="S39" s="309"/>
      <c r="T39" s="307"/>
      <c r="U39" s="395"/>
      <c r="V39" s="2">
        <f t="shared" si="5"/>
        <v>0</v>
      </c>
    </row>
    <row r="40" spans="1:22" ht="16.5" customHeight="1" x14ac:dyDescent="0.25">
      <c r="A40" s="183">
        <v>37</v>
      </c>
      <c r="B40" s="377"/>
      <c r="C40" s="137">
        <v>304</v>
      </c>
      <c r="D40" s="137" t="s">
        <v>214</v>
      </c>
      <c r="E40" s="137" t="s">
        <v>132</v>
      </c>
      <c r="F40" s="138" t="s">
        <v>330</v>
      </c>
      <c r="G40" s="139">
        <v>7000</v>
      </c>
      <c r="H40" s="139">
        <v>2371</v>
      </c>
      <c r="I40" s="74" t="s">
        <v>43</v>
      </c>
      <c r="J40" s="307">
        <v>1</v>
      </c>
      <c r="K40" s="309"/>
      <c r="L40" s="307"/>
      <c r="M40" s="395"/>
      <c r="N40" s="2">
        <f t="shared" si="4"/>
        <v>1</v>
      </c>
      <c r="P40" s="338" t="s">
        <v>109</v>
      </c>
      <c r="Q40" s="339"/>
      <c r="R40" s="338"/>
      <c r="S40" s="339"/>
      <c r="T40" s="338"/>
      <c r="U40" s="396"/>
      <c r="V40" s="92">
        <f t="shared" si="5"/>
        <v>0</v>
      </c>
    </row>
    <row r="41" spans="1:22" ht="16.5" customHeight="1" x14ac:dyDescent="0.25">
      <c r="A41" s="185">
        <v>38</v>
      </c>
      <c r="B41" s="437"/>
      <c r="C41" s="162">
        <v>1643</v>
      </c>
      <c r="D41" s="162" t="s">
        <v>214</v>
      </c>
      <c r="E41" s="162" t="s">
        <v>132</v>
      </c>
      <c r="F41" s="164" t="s">
        <v>330</v>
      </c>
      <c r="G41" s="165">
        <v>10000</v>
      </c>
      <c r="H41" s="165">
        <v>3812</v>
      </c>
      <c r="I41" s="74" t="s">
        <v>45</v>
      </c>
      <c r="J41" s="307">
        <v>17</v>
      </c>
      <c r="K41" s="309"/>
      <c r="L41" s="307"/>
      <c r="M41" s="395"/>
      <c r="N41" s="2">
        <f t="shared" si="4"/>
        <v>17</v>
      </c>
      <c r="P41" s="312" t="s">
        <v>17</v>
      </c>
      <c r="Q41" s="313"/>
      <c r="R41" s="312">
        <f>SUM(R36:S40)</f>
        <v>161</v>
      </c>
      <c r="S41" s="313"/>
      <c r="T41" s="446" t="s">
        <v>32</v>
      </c>
      <c r="U41" s="397"/>
      <c r="V41" s="37">
        <f>SUM(R41:U41)</f>
        <v>161</v>
      </c>
    </row>
    <row r="42" spans="1:22" ht="16.5" customHeight="1" x14ac:dyDescent="0.25">
      <c r="A42" s="187">
        <v>39</v>
      </c>
      <c r="B42" s="377" t="s">
        <v>206</v>
      </c>
      <c r="C42" s="184">
        <v>191</v>
      </c>
      <c r="D42" s="184" t="s">
        <v>214</v>
      </c>
      <c r="E42" s="184" t="s">
        <v>132</v>
      </c>
      <c r="F42" s="147" t="s">
        <v>143</v>
      </c>
      <c r="G42" s="148">
        <v>5950</v>
      </c>
      <c r="H42" s="148">
        <v>1801</v>
      </c>
      <c r="I42" s="74" t="s">
        <v>50</v>
      </c>
      <c r="J42" s="307">
        <v>28</v>
      </c>
      <c r="K42" s="309"/>
      <c r="L42" s="307"/>
      <c r="M42" s="395"/>
      <c r="N42" s="2">
        <f t="shared" si="4"/>
        <v>28</v>
      </c>
    </row>
    <row r="43" spans="1:22" ht="16.5" customHeight="1" x14ac:dyDescent="0.25">
      <c r="A43" s="183">
        <v>40</v>
      </c>
      <c r="B43" s="377"/>
      <c r="C43" s="137">
        <v>192</v>
      </c>
      <c r="D43" s="137" t="s">
        <v>214</v>
      </c>
      <c r="E43" s="137" t="s">
        <v>132</v>
      </c>
      <c r="F43" s="138" t="s">
        <v>143</v>
      </c>
      <c r="G43" s="139">
        <v>4550</v>
      </c>
      <c r="H43" s="139">
        <v>1377</v>
      </c>
      <c r="I43" s="74" t="s">
        <v>54</v>
      </c>
      <c r="J43" s="307">
        <v>74</v>
      </c>
      <c r="K43" s="309"/>
      <c r="L43" s="307"/>
      <c r="M43" s="395"/>
      <c r="N43" s="2">
        <f t="shared" si="4"/>
        <v>74</v>
      </c>
    </row>
    <row r="44" spans="1:22" ht="16.5" customHeight="1" x14ac:dyDescent="0.25">
      <c r="A44" s="183">
        <v>41</v>
      </c>
      <c r="B44" s="377"/>
      <c r="C44" s="137">
        <v>978</v>
      </c>
      <c r="D44" s="137" t="s">
        <v>214</v>
      </c>
      <c r="E44" s="137" t="s">
        <v>132</v>
      </c>
      <c r="F44" s="138" t="s">
        <v>200</v>
      </c>
      <c r="G44" s="139">
        <v>3000</v>
      </c>
      <c r="H44" s="139">
        <v>710</v>
      </c>
      <c r="I44" s="74" t="s">
        <v>57</v>
      </c>
      <c r="J44" s="307">
        <v>18</v>
      </c>
      <c r="K44" s="309"/>
      <c r="L44" s="307"/>
      <c r="M44" s="395"/>
      <c r="N44" s="2">
        <f t="shared" si="4"/>
        <v>18</v>
      </c>
    </row>
    <row r="45" spans="1:22" ht="16.5" customHeight="1" x14ac:dyDescent="0.25">
      <c r="A45" s="183">
        <v>42</v>
      </c>
      <c r="B45" s="377"/>
      <c r="C45" s="137">
        <v>427</v>
      </c>
      <c r="D45" s="137" t="s">
        <v>214</v>
      </c>
      <c r="E45" s="137" t="s">
        <v>132</v>
      </c>
      <c r="F45" s="138" t="s">
        <v>228</v>
      </c>
      <c r="G45" s="139">
        <v>7600</v>
      </c>
      <c r="H45" s="139">
        <v>2202</v>
      </c>
      <c r="I45" s="74" t="s">
        <v>62</v>
      </c>
      <c r="J45" s="307">
        <v>2</v>
      </c>
      <c r="K45" s="309"/>
      <c r="L45" s="307"/>
      <c r="M45" s="395"/>
      <c r="N45" s="2">
        <f t="shared" si="4"/>
        <v>2</v>
      </c>
    </row>
    <row r="46" spans="1:22" ht="16.5" customHeight="1" x14ac:dyDescent="0.25">
      <c r="A46" s="183">
        <v>43</v>
      </c>
      <c r="B46" s="377"/>
      <c r="C46" s="137">
        <v>801</v>
      </c>
      <c r="D46" s="137" t="s">
        <v>214</v>
      </c>
      <c r="E46" s="137" t="s">
        <v>132</v>
      </c>
      <c r="F46" s="138" t="s">
        <v>228</v>
      </c>
      <c r="G46" s="139">
        <v>7400</v>
      </c>
      <c r="H46" s="139">
        <v>2142</v>
      </c>
      <c r="I46" s="74" t="s">
        <v>65</v>
      </c>
      <c r="J46" s="307">
        <v>1</v>
      </c>
      <c r="K46" s="309"/>
      <c r="L46" s="307"/>
      <c r="M46" s="395"/>
      <c r="N46" s="2">
        <f t="shared" si="4"/>
        <v>1</v>
      </c>
    </row>
    <row r="47" spans="1:22" ht="16.5" customHeight="1" x14ac:dyDescent="0.25">
      <c r="A47" s="183">
        <v>44</v>
      </c>
      <c r="B47" s="377"/>
      <c r="C47" s="140">
        <v>213</v>
      </c>
      <c r="D47" s="140" t="s">
        <v>214</v>
      </c>
      <c r="E47" s="140" t="s">
        <v>132</v>
      </c>
      <c r="F47" s="141" t="s">
        <v>229</v>
      </c>
      <c r="G47" s="142">
        <v>4400</v>
      </c>
      <c r="H47" s="142">
        <v>1788</v>
      </c>
      <c r="I47" s="74" t="s">
        <v>68</v>
      </c>
      <c r="J47" s="307"/>
      <c r="K47" s="309"/>
      <c r="L47" s="307"/>
      <c r="M47" s="395"/>
      <c r="N47" s="2">
        <f t="shared" si="4"/>
        <v>0</v>
      </c>
    </row>
    <row r="48" spans="1:22" ht="16.5" customHeight="1" x14ac:dyDescent="0.25">
      <c r="A48" s="183">
        <v>45</v>
      </c>
      <c r="B48" s="377"/>
      <c r="C48" s="140">
        <v>214</v>
      </c>
      <c r="D48" s="140" t="s">
        <v>214</v>
      </c>
      <c r="E48" s="140" t="s">
        <v>132</v>
      </c>
      <c r="F48" s="141" t="s">
        <v>229</v>
      </c>
      <c r="G48" s="142">
        <v>1600</v>
      </c>
      <c r="H48" s="142">
        <v>646</v>
      </c>
      <c r="I48" s="75" t="s">
        <v>71</v>
      </c>
      <c r="J48" s="307"/>
      <c r="K48" s="309"/>
      <c r="L48" s="307"/>
      <c r="M48" s="395"/>
      <c r="N48" s="2">
        <f t="shared" si="4"/>
        <v>0</v>
      </c>
    </row>
    <row r="49" spans="1:14" ht="16.5" customHeight="1" x14ac:dyDescent="0.25">
      <c r="A49" s="183">
        <v>46</v>
      </c>
      <c r="B49" s="377"/>
      <c r="C49" s="137" t="s">
        <v>230</v>
      </c>
      <c r="D49" s="137" t="s">
        <v>214</v>
      </c>
      <c r="E49" s="137" t="s">
        <v>132</v>
      </c>
      <c r="F49" s="138" t="s">
        <v>229</v>
      </c>
      <c r="G49" s="139">
        <v>10000</v>
      </c>
      <c r="H49" s="139">
        <v>3748</v>
      </c>
      <c r="I49" s="35" t="s">
        <v>75</v>
      </c>
      <c r="J49" s="338"/>
      <c r="K49" s="339"/>
      <c r="L49" s="338"/>
      <c r="M49" s="396"/>
      <c r="N49" s="80">
        <f t="shared" si="4"/>
        <v>0</v>
      </c>
    </row>
    <row r="50" spans="1:14" ht="16.5" customHeight="1" x14ac:dyDescent="0.25">
      <c r="A50" s="183">
        <v>47</v>
      </c>
      <c r="B50" s="377"/>
      <c r="C50" s="137" t="s">
        <v>230</v>
      </c>
      <c r="D50" s="137" t="s">
        <v>214</v>
      </c>
      <c r="E50" s="137" t="s">
        <v>132</v>
      </c>
      <c r="F50" s="138" t="s">
        <v>229</v>
      </c>
      <c r="G50" s="139">
        <v>6100</v>
      </c>
      <c r="H50" s="139">
        <v>2282</v>
      </c>
      <c r="I50" s="34" t="s">
        <v>17</v>
      </c>
      <c r="J50" s="312">
        <f>SUM(J36:K49)</f>
        <v>161</v>
      </c>
      <c r="K50" s="313"/>
      <c r="L50" s="446" t="s">
        <v>32</v>
      </c>
      <c r="M50" s="397"/>
      <c r="N50" s="37">
        <f>SUM(N36:N49)</f>
        <v>161</v>
      </c>
    </row>
    <row r="51" spans="1:14" ht="16.5" customHeight="1" x14ac:dyDescent="0.25">
      <c r="A51" s="183">
        <v>48</v>
      </c>
      <c r="B51" s="377"/>
      <c r="C51" s="137">
        <v>880</v>
      </c>
      <c r="D51" s="137" t="s">
        <v>214</v>
      </c>
      <c r="E51" s="137" t="s">
        <v>132</v>
      </c>
      <c r="F51" s="138" t="s">
        <v>229</v>
      </c>
      <c r="G51" s="139">
        <v>10000</v>
      </c>
      <c r="H51" s="139">
        <v>10264</v>
      </c>
    </row>
    <row r="52" spans="1:14" ht="16.5" customHeight="1" x14ac:dyDescent="0.25">
      <c r="A52" s="183">
        <v>49</v>
      </c>
      <c r="B52" s="377"/>
      <c r="C52" s="137">
        <v>434</v>
      </c>
      <c r="D52" s="137" t="s">
        <v>214</v>
      </c>
      <c r="E52" s="137" t="s">
        <v>132</v>
      </c>
      <c r="F52" s="138" t="s">
        <v>264</v>
      </c>
      <c r="G52" s="139">
        <v>2876</v>
      </c>
      <c r="H52" s="139">
        <v>1589</v>
      </c>
    </row>
    <row r="53" spans="1:14" ht="16.5" customHeight="1" x14ac:dyDescent="0.25">
      <c r="A53" s="183">
        <v>50</v>
      </c>
      <c r="B53" s="377"/>
      <c r="C53" s="137">
        <v>436</v>
      </c>
      <c r="D53" s="137" t="s">
        <v>214</v>
      </c>
      <c r="E53" s="137" t="s">
        <v>132</v>
      </c>
      <c r="F53" s="138" t="s">
        <v>264</v>
      </c>
      <c r="G53" s="139">
        <v>1144</v>
      </c>
      <c r="H53" s="139">
        <v>632</v>
      </c>
    </row>
    <row r="54" spans="1:14" ht="16.5" customHeight="1" x14ac:dyDescent="0.25">
      <c r="A54" s="183">
        <v>51</v>
      </c>
      <c r="B54" s="377"/>
      <c r="C54" s="137">
        <v>438</v>
      </c>
      <c r="D54" s="137" t="s">
        <v>214</v>
      </c>
      <c r="E54" s="137" t="s">
        <v>132</v>
      </c>
      <c r="F54" s="138" t="s">
        <v>264</v>
      </c>
      <c r="G54" s="139">
        <v>1050</v>
      </c>
      <c r="H54" s="139">
        <v>580</v>
      </c>
      <c r="I54" s="268"/>
    </row>
    <row r="55" spans="1:14" ht="16.5" customHeight="1" x14ac:dyDescent="0.25">
      <c r="A55" s="183">
        <v>52</v>
      </c>
      <c r="B55" s="377"/>
      <c r="C55" s="137">
        <v>437</v>
      </c>
      <c r="D55" s="137" t="s">
        <v>214</v>
      </c>
      <c r="E55" s="137" t="s">
        <v>132</v>
      </c>
      <c r="F55" s="138" t="s">
        <v>264</v>
      </c>
      <c r="G55" s="139">
        <v>555</v>
      </c>
      <c r="H55" s="139">
        <v>307</v>
      </c>
      <c r="I55" s="268"/>
    </row>
    <row r="56" spans="1:14" ht="16.5" customHeight="1" x14ac:dyDescent="0.25">
      <c r="A56" s="183">
        <v>53</v>
      </c>
      <c r="B56" s="377"/>
      <c r="C56" s="137">
        <v>441</v>
      </c>
      <c r="D56" s="137" t="s">
        <v>214</v>
      </c>
      <c r="E56" s="137" t="s">
        <v>132</v>
      </c>
      <c r="F56" s="138" t="s">
        <v>264</v>
      </c>
      <c r="G56" s="139">
        <v>4487</v>
      </c>
      <c r="H56" s="139">
        <v>2479</v>
      </c>
    </row>
    <row r="57" spans="1:14" ht="16.5" customHeight="1" x14ac:dyDescent="0.25">
      <c r="A57" s="183">
        <v>54</v>
      </c>
      <c r="B57" s="377"/>
      <c r="C57" s="137">
        <v>440</v>
      </c>
      <c r="D57" s="137" t="s">
        <v>214</v>
      </c>
      <c r="E57" s="137" t="s">
        <v>132</v>
      </c>
      <c r="F57" s="138" t="s">
        <v>264</v>
      </c>
      <c r="G57" s="139">
        <v>3395</v>
      </c>
      <c r="H57" s="139">
        <v>1876</v>
      </c>
    </row>
    <row r="58" spans="1:14" ht="16.5" customHeight="1" x14ac:dyDescent="0.25">
      <c r="A58" s="183">
        <v>55</v>
      </c>
      <c r="B58" s="377"/>
      <c r="C58" s="137">
        <v>442</v>
      </c>
      <c r="D58" s="137" t="s">
        <v>214</v>
      </c>
      <c r="E58" s="137" t="s">
        <v>132</v>
      </c>
      <c r="F58" s="138" t="s">
        <v>264</v>
      </c>
      <c r="G58" s="139">
        <v>2640</v>
      </c>
      <c r="H58" s="139">
        <v>1459</v>
      </c>
      <c r="I58" s="268"/>
    </row>
    <row r="59" spans="1:14" ht="16.5" customHeight="1" x14ac:dyDescent="0.25">
      <c r="A59" s="183">
        <v>56</v>
      </c>
      <c r="B59" s="377"/>
      <c r="C59" s="137" t="s">
        <v>265</v>
      </c>
      <c r="D59" s="137" t="s">
        <v>214</v>
      </c>
      <c r="E59" s="137" t="s">
        <v>132</v>
      </c>
      <c r="F59" s="138" t="s">
        <v>264</v>
      </c>
      <c r="G59" s="139">
        <v>1207</v>
      </c>
      <c r="H59" s="139">
        <v>667</v>
      </c>
      <c r="I59" s="268"/>
    </row>
    <row r="60" spans="1:14" ht="16.5" customHeight="1" x14ac:dyDescent="0.25">
      <c r="A60" s="183">
        <v>57</v>
      </c>
      <c r="B60" s="377"/>
      <c r="C60" s="137" t="s">
        <v>266</v>
      </c>
      <c r="D60" s="137" t="s">
        <v>214</v>
      </c>
      <c r="E60" s="137" t="s">
        <v>132</v>
      </c>
      <c r="F60" s="138" t="s">
        <v>264</v>
      </c>
      <c r="G60" s="139">
        <v>2625</v>
      </c>
      <c r="H60" s="139">
        <v>1450</v>
      </c>
    </row>
    <row r="61" spans="1:14" ht="16.5" customHeight="1" x14ac:dyDescent="0.25">
      <c r="A61" s="183">
        <v>58</v>
      </c>
      <c r="B61" s="377"/>
      <c r="C61" s="137">
        <v>497</v>
      </c>
      <c r="D61" s="137" t="s">
        <v>214</v>
      </c>
      <c r="E61" s="137" t="s">
        <v>132</v>
      </c>
      <c r="F61" s="138" t="s">
        <v>275</v>
      </c>
      <c r="G61" s="139">
        <v>3000</v>
      </c>
      <c r="H61" s="139">
        <v>1575</v>
      </c>
      <c r="I61" s="268"/>
    </row>
    <row r="62" spans="1:14" ht="16.5" customHeight="1" x14ac:dyDescent="0.25">
      <c r="A62" s="183">
        <v>59</v>
      </c>
      <c r="B62" s="377"/>
      <c r="C62" s="137">
        <v>477</v>
      </c>
      <c r="D62" s="137" t="s">
        <v>214</v>
      </c>
      <c r="E62" s="137" t="s">
        <v>132</v>
      </c>
      <c r="F62" s="138" t="s">
        <v>284</v>
      </c>
      <c r="G62" s="139">
        <v>7000</v>
      </c>
      <c r="H62" s="139">
        <v>2000</v>
      </c>
    </row>
    <row r="63" spans="1:14" ht="16.5" customHeight="1" x14ac:dyDescent="0.25">
      <c r="A63" s="183">
        <v>60</v>
      </c>
      <c r="B63" s="377"/>
      <c r="C63" s="137">
        <v>982</v>
      </c>
      <c r="D63" s="137" t="s">
        <v>214</v>
      </c>
      <c r="E63" s="137" t="s">
        <v>132</v>
      </c>
      <c r="F63" s="138" t="s">
        <v>296</v>
      </c>
      <c r="G63" s="139">
        <v>10000</v>
      </c>
      <c r="H63" s="139">
        <v>4324.5</v>
      </c>
      <c r="I63" s="268"/>
    </row>
    <row r="64" spans="1:14" ht="16.5" customHeight="1" x14ac:dyDescent="0.25">
      <c r="A64" s="183">
        <v>61</v>
      </c>
      <c r="B64" s="377"/>
      <c r="C64" s="137" t="s">
        <v>402</v>
      </c>
      <c r="D64" s="137" t="s">
        <v>214</v>
      </c>
      <c r="E64" s="137" t="s">
        <v>132</v>
      </c>
      <c r="F64" s="138" t="s">
        <v>403</v>
      </c>
      <c r="G64" s="139">
        <v>5000</v>
      </c>
      <c r="H64" s="139">
        <v>2030</v>
      </c>
    </row>
    <row r="65" spans="1:8" ht="16.5" customHeight="1" x14ac:dyDescent="0.25">
      <c r="A65" s="183">
        <v>62</v>
      </c>
      <c r="B65" s="377"/>
      <c r="C65" s="137" t="s">
        <v>404</v>
      </c>
      <c r="D65" s="137" t="s">
        <v>214</v>
      </c>
      <c r="E65" s="137" t="s">
        <v>132</v>
      </c>
      <c r="F65" s="138" t="s">
        <v>403</v>
      </c>
      <c r="G65" s="139">
        <v>5000</v>
      </c>
      <c r="H65" s="139">
        <v>1920</v>
      </c>
    </row>
    <row r="66" spans="1:8" ht="16.5" customHeight="1" x14ac:dyDescent="0.25">
      <c r="A66" s="183">
        <v>63</v>
      </c>
      <c r="B66" s="377"/>
      <c r="C66" s="137">
        <v>198</v>
      </c>
      <c r="D66" s="137" t="s">
        <v>214</v>
      </c>
      <c r="E66" s="137" t="s">
        <v>132</v>
      </c>
      <c r="F66" s="138" t="s">
        <v>398</v>
      </c>
      <c r="G66" s="139">
        <v>4000</v>
      </c>
      <c r="H66" s="139">
        <v>1623</v>
      </c>
    </row>
    <row r="67" spans="1:8" ht="16.5" customHeight="1" x14ac:dyDescent="0.25">
      <c r="A67" s="183">
        <v>64</v>
      </c>
      <c r="B67" s="377"/>
      <c r="C67" s="137">
        <v>197</v>
      </c>
      <c r="D67" s="137" t="s">
        <v>214</v>
      </c>
      <c r="E67" s="137" t="s">
        <v>132</v>
      </c>
      <c r="F67" s="138" t="s">
        <v>399</v>
      </c>
      <c r="G67" s="139">
        <v>4000</v>
      </c>
      <c r="H67" s="139">
        <v>1565</v>
      </c>
    </row>
    <row r="68" spans="1:8" ht="16.5" customHeight="1" x14ac:dyDescent="0.25">
      <c r="A68" s="183">
        <v>65</v>
      </c>
      <c r="B68" s="377"/>
      <c r="C68" s="137">
        <v>30</v>
      </c>
      <c r="D68" s="137" t="s">
        <v>214</v>
      </c>
      <c r="E68" s="137" t="s">
        <v>132</v>
      </c>
      <c r="F68" s="138" t="s">
        <v>400</v>
      </c>
      <c r="G68" s="139">
        <v>13000</v>
      </c>
      <c r="H68" s="139">
        <v>2118</v>
      </c>
    </row>
    <row r="69" spans="1:8" ht="16.5" customHeight="1" x14ac:dyDescent="0.25">
      <c r="A69" s="185">
        <v>66</v>
      </c>
      <c r="B69" s="437"/>
      <c r="C69" s="162">
        <v>190</v>
      </c>
      <c r="D69" s="162" t="s">
        <v>214</v>
      </c>
      <c r="E69" s="162" t="s">
        <v>132</v>
      </c>
      <c r="F69" s="164" t="s">
        <v>362</v>
      </c>
      <c r="G69" s="165">
        <v>4000</v>
      </c>
      <c r="H69" s="165">
        <v>812</v>
      </c>
    </row>
    <row r="70" spans="1:8" ht="16.5" customHeight="1" x14ac:dyDescent="0.25">
      <c r="A70" s="187">
        <v>67</v>
      </c>
      <c r="B70" s="377" t="s">
        <v>156</v>
      </c>
      <c r="C70" s="184" t="s">
        <v>207</v>
      </c>
      <c r="D70" s="184" t="s">
        <v>214</v>
      </c>
      <c r="E70" s="184" t="s">
        <v>132</v>
      </c>
      <c r="F70" s="147" t="s">
        <v>141</v>
      </c>
      <c r="G70" s="148">
        <v>5000</v>
      </c>
      <c r="H70" s="148">
        <v>2056</v>
      </c>
    </row>
    <row r="71" spans="1:8" ht="16.5" customHeight="1" x14ac:dyDescent="0.25">
      <c r="A71" s="183">
        <v>68</v>
      </c>
      <c r="B71" s="377"/>
      <c r="C71" s="137" t="s">
        <v>209</v>
      </c>
      <c r="D71" s="137" t="s">
        <v>214</v>
      </c>
      <c r="E71" s="137" t="s">
        <v>132</v>
      </c>
      <c r="F71" s="138" t="s">
        <v>145</v>
      </c>
      <c r="G71" s="139">
        <v>6000</v>
      </c>
      <c r="H71" s="139">
        <v>1982</v>
      </c>
    </row>
    <row r="72" spans="1:8" ht="16.5" customHeight="1" x14ac:dyDescent="0.25">
      <c r="A72" s="183">
        <v>69</v>
      </c>
      <c r="B72" s="377"/>
      <c r="C72" s="137">
        <v>277</v>
      </c>
      <c r="D72" s="137" t="s">
        <v>214</v>
      </c>
      <c r="E72" s="137" t="s">
        <v>132</v>
      </c>
      <c r="F72" s="138" t="s">
        <v>210</v>
      </c>
      <c r="G72" s="139">
        <v>3000</v>
      </c>
      <c r="H72" s="139">
        <v>2104</v>
      </c>
    </row>
    <row r="73" spans="1:8" ht="16.5" customHeight="1" x14ac:dyDescent="0.25">
      <c r="A73" s="183">
        <v>70</v>
      </c>
      <c r="B73" s="377"/>
      <c r="C73" s="137">
        <v>1979</v>
      </c>
      <c r="D73" s="137" t="s">
        <v>214</v>
      </c>
      <c r="E73" s="137" t="s">
        <v>132</v>
      </c>
      <c r="F73" s="138" t="s">
        <v>148</v>
      </c>
      <c r="G73" s="139">
        <v>2200</v>
      </c>
      <c r="H73" s="139">
        <v>2230</v>
      </c>
    </row>
    <row r="74" spans="1:8" ht="16.5" customHeight="1" x14ac:dyDescent="0.25">
      <c r="A74" s="183">
        <v>71</v>
      </c>
      <c r="B74" s="377"/>
      <c r="C74" s="137">
        <v>2083</v>
      </c>
      <c r="D74" s="137" t="s">
        <v>214</v>
      </c>
      <c r="E74" s="137" t="s">
        <v>132</v>
      </c>
      <c r="F74" s="138" t="s">
        <v>148</v>
      </c>
      <c r="G74" s="139">
        <v>2600</v>
      </c>
      <c r="H74" s="139">
        <v>2628</v>
      </c>
    </row>
    <row r="75" spans="1:8" ht="16.5" customHeight="1" x14ac:dyDescent="0.25">
      <c r="A75" s="183">
        <v>72</v>
      </c>
      <c r="B75" s="377"/>
      <c r="C75" s="137">
        <v>1201</v>
      </c>
      <c r="D75" s="137" t="s">
        <v>214</v>
      </c>
      <c r="E75" s="137" t="s">
        <v>132</v>
      </c>
      <c r="F75" s="138" t="s">
        <v>200</v>
      </c>
      <c r="G75" s="139">
        <v>10000</v>
      </c>
      <c r="H75" s="139">
        <v>3157</v>
      </c>
    </row>
    <row r="76" spans="1:8" ht="16.5" customHeight="1" x14ac:dyDescent="0.25">
      <c r="A76" s="183">
        <v>73</v>
      </c>
      <c r="B76" s="377"/>
      <c r="C76" s="137">
        <v>1311</v>
      </c>
      <c r="D76" s="137" t="s">
        <v>214</v>
      </c>
      <c r="E76" s="137" t="s">
        <v>132</v>
      </c>
      <c r="F76" s="138" t="s">
        <v>211</v>
      </c>
      <c r="G76" s="139">
        <v>6000</v>
      </c>
      <c r="H76" s="139">
        <v>2277</v>
      </c>
    </row>
    <row r="77" spans="1:8" ht="16.5" customHeight="1" x14ac:dyDescent="0.25">
      <c r="A77" s="183">
        <v>74</v>
      </c>
      <c r="B77" s="377"/>
      <c r="C77" s="137">
        <v>3578</v>
      </c>
      <c r="D77" s="137" t="s">
        <v>214</v>
      </c>
      <c r="E77" s="137" t="s">
        <v>132</v>
      </c>
      <c r="F77" s="138" t="s">
        <v>212</v>
      </c>
      <c r="G77" s="139">
        <v>7500</v>
      </c>
      <c r="H77" s="139">
        <v>2170</v>
      </c>
    </row>
    <row r="78" spans="1:8" ht="16.5" customHeight="1" x14ac:dyDescent="0.25">
      <c r="A78" s="183">
        <v>75</v>
      </c>
      <c r="B78" s="377"/>
      <c r="C78" s="137" t="s">
        <v>268</v>
      </c>
      <c r="D78" s="137" t="s">
        <v>214</v>
      </c>
      <c r="E78" s="137" t="s">
        <v>132</v>
      </c>
      <c r="F78" s="138" t="s">
        <v>212</v>
      </c>
      <c r="G78" s="139">
        <v>1980</v>
      </c>
      <c r="H78" s="139">
        <v>720</v>
      </c>
    </row>
    <row r="79" spans="1:8" ht="16.5" customHeight="1" x14ac:dyDescent="0.25">
      <c r="A79" s="183">
        <v>76</v>
      </c>
      <c r="B79" s="377"/>
      <c r="C79" s="137" t="s">
        <v>269</v>
      </c>
      <c r="D79" s="137" t="s">
        <v>214</v>
      </c>
      <c r="E79" s="137" t="s">
        <v>132</v>
      </c>
      <c r="F79" s="138" t="s">
        <v>212</v>
      </c>
      <c r="G79" s="139">
        <v>3014</v>
      </c>
      <c r="H79" s="139">
        <v>1096</v>
      </c>
    </row>
    <row r="80" spans="1:8" ht="16.5" customHeight="1" x14ac:dyDescent="0.25">
      <c r="A80" s="183">
        <v>77</v>
      </c>
      <c r="B80" s="377"/>
      <c r="C80" s="137">
        <v>2667</v>
      </c>
      <c r="D80" s="137" t="s">
        <v>214</v>
      </c>
      <c r="E80" s="137" t="s">
        <v>132</v>
      </c>
      <c r="F80" s="138" t="s">
        <v>267</v>
      </c>
      <c r="G80" s="139">
        <v>5000</v>
      </c>
      <c r="H80" s="139">
        <v>1745</v>
      </c>
    </row>
    <row r="81" spans="1:8" ht="16.5" customHeight="1" x14ac:dyDescent="0.25">
      <c r="A81" s="183">
        <v>78</v>
      </c>
      <c r="B81" s="377"/>
      <c r="C81" s="137">
        <v>1418</v>
      </c>
      <c r="D81" s="137" t="s">
        <v>214</v>
      </c>
      <c r="E81" s="137" t="s">
        <v>132</v>
      </c>
      <c r="F81" s="138" t="s">
        <v>256</v>
      </c>
      <c r="G81" s="139">
        <v>6000</v>
      </c>
      <c r="H81" s="139">
        <v>1339</v>
      </c>
    </row>
    <row r="82" spans="1:8" ht="16.5" customHeight="1" x14ac:dyDescent="0.25">
      <c r="A82" s="183">
        <v>79</v>
      </c>
      <c r="B82" s="377"/>
      <c r="C82" s="137">
        <v>1993</v>
      </c>
      <c r="D82" s="137" t="s">
        <v>214</v>
      </c>
      <c r="E82" s="137" t="s">
        <v>132</v>
      </c>
      <c r="F82" s="138" t="s">
        <v>256</v>
      </c>
      <c r="G82" s="139">
        <v>3125</v>
      </c>
      <c r="H82" s="139">
        <v>956</v>
      </c>
    </row>
    <row r="83" spans="1:8" ht="16.5" customHeight="1" x14ac:dyDescent="0.25">
      <c r="A83" s="183">
        <v>80</v>
      </c>
      <c r="B83" s="377"/>
      <c r="C83" s="137">
        <v>1994</v>
      </c>
      <c r="D83" s="137" t="s">
        <v>214</v>
      </c>
      <c r="E83" s="137" t="s">
        <v>132</v>
      </c>
      <c r="F83" s="138" t="s">
        <v>256</v>
      </c>
      <c r="G83" s="139">
        <v>3360</v>
      </c>
      <c r="H83" s="139">
        <v>1028</v>
      </c>
    </row>
    <row r="84" spans="1:8" ht="16.5" customHeight="1" x14ac:dyDescent="0.25">
      <c r="A84" s="183">
        <v>81</v>
      </c>
      <c r="B84" s="377"/>
      <c r="C84" s="137">
        <v>1212</v>
      </c>
      <c r="D84" s="137" t="s">
        <v>214</v>
      </c>
      <c r="E84" s="137" t="s">
        <v>132</v>
      </c>
      <c r="F84" s="138" t="s">
        <v>259</v>
      </c>
      <c r="G84" s="139">
        <v>10600</v>
      </c>
      <c r="H84" s="139">
        <v>4261</v>
      </c>
    </row>
    <row r="85" spans="1:8" ht="16.5" customHeight="1" x14ac:dyDescent="0.25">
      <c r="A85" s="183">
        <v>82</v>
      </c>
      <c r="B85" s="377"/>
      <c r="C85" s="137">
        <v>1213</v>
      </c>
      <c r="D85" s="137" t="s">
        <v>214</v>
      </c>
      <c r="E85" s="137" t="s">
        <v>132</v>
      </c>
      <c r="F85" s="138" t="s">
        <v>259</v>
      </c>
      <c r="G85" s="139">
        <v>5200</v>
      </c>
      <c r="H85" s="139">
        <v>2113.5</v>
      </c>
    </row>
    <row r="86" spans="1:8" ht="16.5" customHeight="1" x14ac:dyDescent="0.25">
      <c r="A86" s="183">
        <v>83</v>
      </c>
      <c r="B86" s="377"/>
      <c r="C86" s="137">
        <v>2864</v>
      </c>
      <c r="D86" s="137" t="s">
        <v>214</v>
      </c>
      <c r="E86" s="137" t="s">
        <v>132</v>
      </c>
      <c r="F86" s="138" t="s">
        <v>270</v>
      </c>
      <c r="G86" s="139">
        <v>7327</v>
      </c>
      <c r="H86" s="139">
        <v>2070</v>
      </c>
    </row>
    <row r="87" spans="1:8" ht="16.5" customHeight="1" x14ac:dyDescent="0.25">
      <c r="A87" s="183">
        <v>84</v>
      </c>
      <c r="B87" s="377"/>
      <c r="C87" s="137">
        <v>2865</v>
      </c>
      <c r="D87" s="137" t="s">
        <v>214</v>
      </c>
      <c r="E87" s="137" t="s">
        <v>132</v>
      </c>
      <c r="F87" s="138" t="s">
        <v>270</v>
      </c>
      <c r="G87" s="139">
        <v>7158</v>
      </c>
      <c r="H87" s="139">
        <v>2022</v>
      </c>
    </row>
    <row r="88" spans="1:8" ht="16.5" customHeight="1" x14ac:dyDescent="0.25">
      <c r="A88" s="183">
        <v>85</v>
      </c>
      <c r="B88" s="377"/>
      <c r="C88" s="137">
        <v>922</v>
      </c>
      <c r="D88" s="137" t="s">
        <v>214</v>
      </c>
      <c r="E88" s="137" t="s">
        <v>132</v>
      </c>
      <c r="F88" s="138" t="s">
        <v>271</v>
      </c>
      <c r="G88" s="139">
        <v>10000</v>
      </c>
      <c r="H88" s="139">
        <v>2332</v>
      </c>
    </row>
    <row r="89" spans="1:8" ht="16.5" customHeight="1" x14ac:dyDescent="0.25">
      <c r="A89" s="183">
        <v>86</v>
      </c>
      <c r="B89" s="377"/>
      <c r="C89" s="137">
        <v>567</v>
      </c>
      <c r="D89" s="137" t="s">
        <v>214</v>
      </c>
      <c r="E89" s="137" t="s">
        <v>132</v>
      </c>
      <c r="F89" s="138" t="s">
        <v>271</v>
      </c>
      <c r="G89" s="139">
        <v>2840</v>
      </c>
      <c r="H89" s="139">
        <v>1313</v>
      </c>
    </row>
    <row r="90" spans="1:8" ht="16.5" customHeight="1" x14ac:dyDescent="0.25">
      <c r="A90" s="183">
        <v>87</v>
      </c>
      <c r="B90" s="377"/>
      <c r="C90" s="137">
        <v>568</v>
      </c>
      <c r="D90" s="137" t="s">
        <v>214</v>
      </c>
      <c r="E90" s="137" t="s">
        <v>132</v>
      </c>
      <c r="F90" s="138" t="s">
        <v>271</v>
      </c>
      <c r="G90" s="139">
        <v>2060</v>
      </c>
      <c r="H90" s="139">
        <v>953</v>
      </c>
    </row>
    <row r="91" spans="1:8" ht="16.5" customHeight="1" x14ac:dyDescent="0.25">
      <c r="A91" s="183">
        <v>88</v>
      </c>
      <c r="B91" s="377"/>
      <c r="C91" s="137">
        <v>1078</v>
      </c>
      <c r="D91" s="137" t="s">
        <v>214</v>
      </c>
      <c r="E91" s="137" t="s">
        <v>132</v>
      </c>
      <c r="F91" s="138" t="s">
        <v>278</v>
      </c>
      <c r="G91" s="139">
        <v>3000</v>
      </c>
      <c r="H91" s="139">
        <v>658.5</v>
      </c>
    </row>
    <row r="92" spans="1:8" ht="16.5" customHeight="1" x14ac:dyDescent="0.25">
      <c r="A92" s="183">
        <v>89</v>
      </c>
      <c r="B92" s="377"/>
      <c r="C92" s="137">
        <v>2051</v>
      </c>
      <c r="D92" s="137" t="s">
        <v>214</v>
      </c>
      <c r="E92" s="137" t="s">
        <v>132</v>
      </c>
      <c r="F92" s="138" t="s">
        <v>278</v>
      </c>
      <c r="G92" s="139">
        <v>9000</v>
      </c>
      <c r="H92" s="139">
        <v>2269</v>
      </c>
    </row>
    <row r="93" spans="1:8" ht="16.5" customHeight="1" x14ac:dyDescent="0.25">
      <c r="A93" s="183">
        <v>90</v>
      </c>
      <c r="B93" s="377"/>
      <c r="C93" s="137">
        <v>1335</v>
      </c>
      <c r="D93" s="137" t="s">
        <v>214</v>
      </c>
      <c r="E93" s="137" t="s">
        <v>132</v>
      </c>
      <c r="F93" s="138" t="s">
        <v>277</v>
      </c>
      <c r="G93" s="139">
        <v>4390</v>
      </c>
      <c r="H93" s="139">
        <v>1092</v>
      </c>
    </row>
    <row r="94" spans="1:8" ht="16.5" customHeight="1" x14ac:dyDescent="0.25">
      <c r="A94" s="183">
        <v>91</v>
      </c>
      <c r="B94" s="377"/>
      <c r="C94" s="137">
        <v>1336</v>
      </c>
      <c r="D94" s="137" t="s">
        <v>214</v>
      </c>
      <c r="E94" s="137" t="s">
        <v>132</v>
      </c>
      <c r="F94" s="138" t="s">
        <v>277</v>
      </c>
      <c r="G94" s="139">
        <v>4590</v>
      </c>
      <c r="H94" s="139">
        <v>1142</v>
      </c>
    </row>
    <row r="95" spans="1:8" ht="16.5" customHeight="1" x14ac:dyDescent="0.25">
      <c r="A95" s="183">
        <v>92</v>
      </c>
      <c r="B95" s="377"/>
      <c r="C95" s="137">
        <v>1213</v>
      </c>
      <c r="D95" s="137" t="s">
        <v>214</v>
      </c>
      <c r="E95" s="137" t="s">
        <v>132</v>
      </c>
      <c r="F95" s="138" t="s">
        <v>397</v>
      </c>
      <c r="G95" s="139">
        <v>2600</v>
      </c>
      <c r="H95" s="139">
        <v>1056.75</v>
      </c>
    </row>
    <row r="96" spans="1:8" ht="16.5" customHeight="1" x14ac:dyDescent="0.25">
      <c r="A96" s="183">
        <v>93</v>
      </c>
      <c r="B96" s="377"/>
      <c r="C96" s="137">
        <v>2893</v>
      </c>
      <c r="D96" s="137" t="s">
        <v>214</v>
      </c>
      <c r="E96" s="137" t="s">
        <v>132</v>
      </c>
      <c r="F96" s="138" t="s">
        <v>317</v>
      </c>
      <c r="G96" s="139">
        <v>13190</v>
      </c>
      <c r="H96" s="139">
        <v>2119</v>
      </c>
    </row>
    <row r="97" spans="1:9" ht="16.5" customHeight="1" x14ac:dyDescent="0.25">
      <c r="A97" s="183">
        <v>94</v>
      </c>
      <c r="B97" s="377"/>
      <c r="C97" s="137">
        <v>2892</v>
      </c>
      <c r="D97" s="137" t="s">
        <v>214</v>
      </c>
      <c r="E97" s="137" t="s">
        <v>132</v>
      </c>
      <c r="F97" s="138" t="s">
        <v>317</v>
      </c>
      <c r="G97" s="139">
        <v>13310</v>
      </c>
      <c r="H97" s="139">
        <v>2143</v>
      </c>
    </row>
    <row r="98" spans="1:9" ht="16.5" customHeight="1" x14ac:dyDescent="0.25">
      <c r="A98" s="183">
        <v>95</v>
      </c>
      <c r="B98" s="377"/>
      <c r="C98" s="137">
        <v>1667</v>
      </c>
      <c r="D98" s="137" t="s">
        <v>214</v>
      </c>
      <c r="E98" s="137" t="s">
        <v>132</v>
      </c>
      <c r="F98" s="138" t="s">
        <v>317</v>
      </c>
      <c r="G98" s="139">
        <v>15000</v>
      </c>
      <c r="H98" s="139">
        <v>3690.75</v>
      </c>
    </row>
    <row r="99" spans="1:9" ht="16.5" customHeight="1" x14ac:dyDescent="0.25">
      <c r="A99" s="183">
        <v>96</v>
      </c>
      <c r="B99" s="377"/>
      <c r="C99" s="137">
        <v>1259</v>
      </c>
      <c r="D99" s="137" t="s">
        <v>214</v>
      </c>
      <c r="E99" s="137" t="s">
        <v>132</v>
      </c>
      <c r="F99" s="138" t="s">
        <v>312</v>
      </c>
      <c r="G99" s="139">
        <v>800</v>
      </c>
      <c r="H99" s="139">
        <v>167.83</v>
      </c>
    </row>
    <row r="100" spans="1:9" ht="16.5" customHeight="1" x14ac:dyDescent="0.25">
      <c r="A100" s="183">
        <v>97</v>
      </c>
      <c r="B100" s="377"/>
      <c r="C100" s="137">
        <v>172</v>
      </c>
      <c r="D100" s="137" t="s">
        <v>214</v>
      </c>
      <c r="E100" s="137" t="s">
        <v>132</v>
      </c>
      <c r="F100" s="138" t="s">
        <v>396</v>
      </c>
      <c r="G100" s="139">
        <v>27605.759999999998</v>
      </c>
      <c r="H100" s="139">
        <v>4424</v>
      </c>
    </row>
    <row r="101" spans="1:9" ht="16.5" customHeight="1" x14ac:dyDescent="0.25">
      <c r="A101" s="183">
        <v>98</v>
      </c>
      <c r="B101" s="377"/>
      <c r="C101" s="137">
        <v>1249</v>
      </c>
      <c r="D101" s="137" t="s">
        <v>214</v>
      </c>
      <c r="E101" s="137" t="s">
        <v>132</v>
      </c>
      <c r="F101" s="138" t="s">
        <v>359</v>
      </c>
      <c r="G101" s="139">
        <v>2000</v>
      </c>
      <c r="H101" s="139">
        <v>2069</v>
      </c>
    </row>
    <row r="102" spans="1:9" ht="16.5" customHeight="1" x14ac:dyDescent="0.25">
      <c r="A102" s="183">
        <v>99</v>
      </c>
      <c r="B102" s="377"/>
      <c r="C102" s="137">
        <v>3399</v>
      </c>
      <c r="D102" s="137" t="s">
        <v>214</v>
      </c>
      <c r="E102" s="137" t="s">
        <v>132</v>
      </c>
      <c r="F102" s="138" t="s">
        <v>359</v>
      </c>
      <c r="G102" s="139">
        <v>6840</v>
      </c>
      <c r="H102" s="139">
        <v>2206</v>
      </c>
    </row>
    <row r="103" spans="1:9" ht="16.5" customHeight="1" x14ac:dyDescent="0.25">
      <c r="A103" s="183">
        <v>100</v>
      </c>
      <c r="B103" s="377"/>
      <c r="C103" s="137">
        <v>3400</v>
      </c>
      <c r="D103" s="137" t="s">
        <v>214</v>
      </c>
      <c r="E103" s="137" t="s">
        <v>132</v>
      </c>
      <c r="F103" s="138" t="s">
        <v>359</v>
      </c>
      <c r="G103" s="139">
        <v>6765</v>
      </c>
      <c r="H103" s="139">
        <v>2182</v>
      </c>
    </row>
    <row r="104" spans="1:9" ht="16.5" customHeight="1" x14ac:dyDescent="0.25">
      <c r="A104" s="183">
        <v>101</v>
      </c>
      <c r="B104" s="377"/>
      <c r="C104" s="137">
        <v>3401</v>
      </c>
      <c r="D104" s="137" t="s">
        <v>214</v>
      </c>
      <c r="E104" s="137" t="s">
        <v>132</v>
      </c>
      <c r="F104" s="138" t="s">
        <v>359</v>
      </c>
      <c r="G104" s="139">
        <v>6395</v>
      </c>
      <c r="H104" s="139">
        <v>2062</v>
      </c>
    </row>
    <row r="105" spans="1:9" ht="16.5" customHeight="1" x14ac:dyDescent="0.25">
      <c r="A105" s="183">
        <v>102</v>
      </c>
      <c r="B105" s="377"/>
      <c r="C105" s="137" t="s">
        <v>393</v>
      </c>
      <c r="D105" s="137" t="s">
        <v>214</v>
      </c>
      <c r="E105" s="137" t="s">
        <v>132</v>
      </c>
      <c r="F105" s="138" t="s">
        <v>394</v>
      </c>
      <c r="G105" s="139">
        <v>2755</v>
      </c>
      <c r="H105" s="139">
        <v>1635</v>
      </c>
    </row>
    <row r="106" spans="1:9" ht="16.5" customHeight="1" x14ac:dyDescent="0.25">
      <c r="A106" s="183">
        <v>103</v>
      </c>
      <c r="B106" s="377"/>
      <c r="C106" s="137" t="s">
        <v>395</v>
      </c>
      <c r="D106" s="137" t="s">
        <v>214</v>
      </c>
      <c r="E106" s="137" t="s">
        <v>132</v>
      </c>
      <c r="F106" s="138" t="s">
        <v>394</v>
      </c>
      <c r="G106" s="139">
        <v>1245</v>
      </c>
      <c r="H106" s="139">
        <v>737</v>
      </c>
    </row>
    <row r="107" spans="1:9" ht="16.5" customHeight="1" x14ac:dyDescent="0.25">
      <c r="A107" s="183">
        <v>104</v>
      </c>
      <c r="B107" s="377"/>
      <c r="C107" s="137">
        <v>521</v>
      </c>
      <c r="D107" s="137" t="s">
        <v>214</v>
      </c>
      <c r="E107" s="137" t="s">
        <v>132</v>
      </c>
      <c r="F107" s="138" t="s">
        <v>352</v>
      </c>
      <c r="G107" s="139">
        <v>7300.6</v>
      </c>
      <c r="H107" s="139">
        <v>1184</v>
      </c>
    </row>
    <row r="108" spans="1:9" ht="16.5" customHeight="1" x14ac:dyDescent="0.25">
      <c r="A108" s="183">
        <v>105</v>
      </c>
      <c r="B108" s="377"/>
      <c r="C108" s="137">
        <v>522</v>
      </c>
      <c r="D108" s="137" t="s">
        <v>214</v>
      </c>
      <c r="E108" s="137" t="s">
        <v>132</v>
      </c>
      <c r="F108" s="138" t="s">
        <v>352</v>
      </c>
      <c r="G108" s="139">
        <v>18100</v>
      </c>
      <c r="H108" s="139">
        <v>3233</v>
      </c>
      <c r="I108" s="268"/>
    </row>
    <row r="109" spans="1:9" ht="16.5" customHeight="1" x14ac:dyDescent="0.25">
      <c r="A109" s="183">
        <v>106</v>
      </c>
      <c r="B109" s="377"/>
      <c r="C109" s="137">
        <v>3495</v>
      </c>
      <c r="D109" s="137" t="s">
        <v>214</v>
      </c>
      <c r="E109" s="137" t="s">
        <v>132</v>
      </c>
      <c r="F109" s="138" t="s">
        <v>318</v>
      </c>
      <c r="G109" s="139">
        <v>14035</v>
      </c>
      <c r="H109" s="139">
        <v>2278</v>
      </c>
    </row>
    <row r="110" spans="1:9" ht="16.5" customHeight="1" x14ac:dyDescent="0.25">
      <c r="A110" s="183">
        <v>107</v>
      </c>
      <c r="B110" s="377"/>
      <c r="C110" s="137">
        <v>3494</v>
      </c>
      <c r="D110" s="137" t="s">
        <v>214</v>
      </c>
      <c r="E110" s="137" t="s">
        <v>132</v>
      </c>
      <c r="F110" s="138" t="s">
        <v>318</v>
      </c>
      <c r="G110" s="139">
        <v>15265</v>
      </c>
      <c r="H110" s="139">
        <v>2478</v>
      </c>
    </row>
    <row r="111" spans="1:9" ht="16.5" customHeight="1" x14ac:dyDescent="0.25">
      <c r="A111" s="183">
        <v>108</v>
      </c>
      <c r="B111" s="377"/>
      <c r="C111" s="137" t="s">
        <v>321</v>
      </c>
      <c r="D111" s="137" t="s">
        <v>214</v>
      </c>
      <c r="E111" s="137" t="s">
        <v>132</v>
      </c>
      <c r="F111" s="138" t="s">
        <v>322</v>
      </c>
      <c r="G111" s="139">
        <v>3180</v>
      </c>
      <c r="H111" s="139">
        <v>512</v>
      </c>
    </row>
    <row r="112" spans="1:9" ht="16.5" customHeight="1" x14ac:dyDescent="0.25">
      <c r="A112" s="183">
        <v>109</v>
      </c>
      <c r="B112" s="377"/>
      <c r="C112" s="137" t="s">
        <v>323</v>
      </c>
      <c r="D112" s="137" t="s">
        <v>214</v>
      </c>
      <c r="E112" s="137" t="s">
        <v>132</v>
      </c>
      <c r="F112" s="138" t="s">
        <v>322</v>
      </c>
      <c r="G112" s="139">
        <v>4030</v>
      </c>
      <c r="H112" s="139">
        <v>648</v>
      </c>
    </row>
    <row r="113" spans="1:8" ht="16.5" customHeight="1" x14ac:dyDescent="0.25">
      <c r="A113" s="183">
        <v>110</v>
      </c>
      <c r="B113" s="377"/>
      <c r="C113" s="137" t="s">
        <v>324</v>
      </c>
      <c r="D113" s="137" t="s">
        <v>214</v>
      </c>
      <c r="E113" s="137" t="s">
        <v>132</v>
      </c>
      <c r="F113" s="138" t="s">
        <v>322</v>
      </c>
      <c r="G113" s="139">
        <v>1990</v>
      </c>
      <c r="H113" s="139">
        <v>320</v>
      </c>
    </row>
    <row r="114" spans="1:8" ht="16.5" customHeight="1" x14ac:dyDescent="0.25">
      <c r="A114" s="183">
        <v>111</v>
      </c>
      <c r="B114" s="377"/>
      <c r="C114" s="137">
        <v>2407</v>
      </c>
      <c r="D114" s="137" t="s">
        <v>214</v>
      </c>
      <c r="E114" s="137" t="s">
        <v>132</v>
      </c>
      <c r="F114" s="138" t="s">
        <v>342</v>
      </c>
      <c r="G114" s="139">
        <v>4890</v>
      </c>
      <c r="H114" s="139">
        <v>2130</v>
      </c>
    </row>
    <row r="115" spans="1:8" ht="16.5" customHeight="1" x14ac:dyDescent="0.25">
      <c r="A115" s="183">
        <v>112</v>
      </c>
      <c r="B115" s="377"/>
      <c r="C115" s="137">
        <v>2408</v>
      </c>
      <c r="D115" s="137" t="s">
        <v>214</v>
      </c>
      <c r="E115" s="137" t="s">
        <v>132</v>
      </c>
      <c r="F115" s="138" t="s">
        <v>342</v>
      </c>
      <c r="G115" s="139">
        <v>4950</v>
      </c>
      <c r="H115" s="139">
        <v>2146</v>
      </c>
    </row>
    <row r="116" spans="1:8" ht="16.5" customHeight="1" x14ac:dyDescent="0.25">
      <c r="A116" s="183">
        <v>113</v>
      </c>
      <c r="B116" s="377"/>
      <c r="C116" s="137" t="s">
        <v>343</v>
      </c>
      <c r="D116" s="137" t="s">
        <v>214</v>
      </c>
      <c r="E116" s="137" t="s">
        <v>132</v>
      </c>
      <c r="F116" s="138" t="s">
        <v>342</v>
      </c>
      <c r="G116" s="139">
        <v>10160</v>
      </c>
      <c r="H116" s="139">
        <v>4436</v>
      </c>
    </row>
    <row r="117" spans="1:8" ht="16.5" customHeight="1" x14ac:dyDescent="0.25">
      <c r="A117" s="183">
        <v>114</v>
      </c>
      <c r="B117" s="377"/>
      <c r="C117" s="137">
        <v>100</v>
      </c>
      <c r="D117" s="137" t="s">
        <v>214</v>
      </c>
      <c r="E117" s="137" t="s">
        <v>132</v>
      </c>
      <c r="F117" s="138" t="s">
        <v>342</v>
      </c>
      <c r="G117" s="139">
        <v>10000</v>
      </c>
      <c r="H117" s="139">
        <v>4395</v>
      </c>
    </row>
    <row r="118" spans="1:8" ht="16.5" customHeight="1" x14ac:dyDescent="0.25">
      <c r="A118" s="183">
        <v>115</v>
      </c>
      <c r="B118" s="377"/>
      <c r="C118" s="137">
        <v>1209</v>
      </c>
      <c r="D118" s="137" t="s">
        <v>214</v>
      </c>
      <c r="E118" s="137" t="s">
        <v>132</v>
      </c>
      <c r="F118" s="138" t="s">
        <v>342</v>
      </c>
      <c r="G118" s="139">
        <v>10000</v>
      </c>
      <c r="H118" s="139">
        <v>4328</v>
      </c>
    </row>
    <row r="119" spans="1:8" ht="16.5" customHeight="1" x14ac:dyDescent="0.25">
      <c r="A119" s="183">
        <v>116</v>
      </c>
      <c r="B119" s="377"/>
      <c r="C119" s="137">
        <v>74</v>
      </c>
      <c r="D119" s="137" t="s">
        <v>214</v>
      </c>
      <c r="E119" s="137" t="s">
        <v>132</v>
      </c>
      <c r="F119" s="138" t="s">
        <v>344</v>
      </c>
      <c r="G119" s="139">
        <v>66900</v>
      </c>
      <c r="H119" s="139">
        <v>10705</v>
      </c>
    </row>
    <row r="120" spans="1:8" ht="16.5" customHeight="1" x14ac:dyDescent="0.25">
      <c r="A120" s="183">
        <v>117</v>
      </c>
      <c r="B120" s="377"/>
      <c r="C120" s="137">
        <v>2433</v>
      </c>
      <c r="D120" s="137" t="s">
        <v>214</v>
      </c>
      <c r="E120" s="137" t="s">
        <v>132</v>
      </c>
      <c r="F120" s="138" t="s">
        <v>344</v>
      </c>
      <c r="G120" s="139">
        <v>5100</v>
      </c>
      <c r="H120" s="139">
        <v>2235</v>
      </c>
    </row>
    <row r="121" spans="1:8" ht="16.5" customHeight="1" x14ac:dyDescent="0.25">
      <c r="A121" s="183">
        <v>118</v>
      </c>
      <c r="B121" s="377"/>
      <c r="C121" s="137" t="s">
        <v>345</v>
      </c>
      <c r="D121" s="137" t="s">
        <v>214</v>
      </c>
      <c r="E121" s="137" t="s">
        <v>132</v>
      </c>
      <c r="F121" s="138" t="s">
        <v>344</v>
      </c>
      <c r="G121" s="139">
        <v>4900</v>
      </c>
      <c r="H121" s="139">
        <v>2140</v>
      </c>
    </row>
    <row r="122" spans="1:8" ht="16.5" customHeight="1" x14ac:dyDescent="0.25">
      <c r="A122" s="183">
        <v>119</v>
      </c>
      <c r="B122" s="377"/>
      <c r="C122" s="137">
        <v>2427</v>
      </c>
      <c r="D122" s="137" t="s">
        <v>214</v>
      </c>
      <c r="E122" s="137" t="s">
        <v>132</v>
      </c>
      <c r="F122" s="138" t="s">
        <v>344</v>
      </c>
      <c r="G122" s="139">
        <v>26800</v>
      </c>
      <c r="H122" s="139">
        <v>4292</v>
      </c>
    </row>
    <row r="123" spans="1:8" ht="16.5" customHeight="1" x14ac:dyDescent="0.25">
      <c r="A123" s="183">
        <v>120</v>
      </c>
      <c r="B123" s="377"/>
      <c r="C123" s="137">
        <v>3022</v>
      </c>
      <c r="D123" s="137" t="s">
        <v>214</v>
      </c>
      <c r="E123" s="137" t="s">
        <v>132</v>
      </c>
      <c r="F123" s="138" t="s">
        <v>361</v>
      </c>
      <c r="G123" s="139">
        <v>17640</v>
      </c>
      <c r="H123" s="139">
        <v>2818</v>
      </c>
    </row>
    <row r="124" spans="1:8" ht="16.5" customHeight="1" x14ac:dyDescent="0.25">
      <c r="A124" s="183">
        <v>121</v>
      </c>
      <c r="B124" s="377"/>
      <c r="C124" s="137">
        <v>1441</v>
      </c>
      <c r="D124" s="137" t="s">
        <v>214</v>
      </c>
      <c r="E124" s="137" t="s">
        <v>132</v>
      </c>
      <c r="F124" s="138" t="s">
        <v>360</v>
      </c>
      <c r="G124" s="139">
        <v>36130</v>
      </c>
      <c r="H124" s="139">
        <v>4326</v>
      </c>
    </row>
    <row r="125" spans="1:8" ht="16.5" customHeight="1" x14ac:dyDescent="0.25">
      <c r="A125" s="183">
        <v>122</v>
      </c>
      <c r="B125" s="377"/>
      <c r="C125" s="137">
        <v>1431</v>
      </c>
      <c r="D125" s="137" t="s">
        <v>214</v>
      </c>
      <c r="E125" s="137" t="s">
        <v>132</v>
      </c>
      <c r="F125" s="138" t="s">
        <v>360</v>
      </c>
      <c r="G125" s="139">
        <v>10285</v>
      </c>
      <c r="H125" s="139">
        <v>1231</v>
      </c>
    </row>
    <row r="126" spans="1:8" ht="16.5" customHeight="1" x14ac:dyDescent="0.25">
      <c r="A126" s="183">
        <v>123</v>
      </c>
      <c r="B126" s="377"/>
      <c r="C126" s="137">
        <v>1432</v>
      </c>
      <c r="D126" s="137" t="s">
        <v>214</v>
      </c>
      <c r="E126" s="137" t="s">
        <v>132</v>
      </c>
      <c r="F126" s="138" t="s">
        <v>360</v>
      </c>
      <c r="G126" s="139">
        <v>10285</v>
      </c>
      <c r="H126" s="139">
        <v>1231</v>
      </c>
    </row>
    <row r="127" spans="1:8" ht="16.5" customHeight="1" x14ac:dyDescent="0.25">
      <c r="A127" s="183">
        <v>124</v>
      </c>
      <c r="B127" s="377"/>
      <c r="C127" s="137" t="s">
        <v>346</v>
      </c>
      <c r="D127" s="137" t="s">
        <v>214</v>
      </c>
      <c r="E127" s="137" t="s">
        <v>132</v>
      </c>
      <c r="F127" s="138" t="s">
        <v>347</v>
      </c>
      <c r="G127" s="139">
        <v>14100</v>
      </c>
      <c r="H127" s="139">
        <v>2244</v>
      </c>
    </row>
    <row r="128" spans="1:8" ht="16.5" customHeight="1" x14ac:dyDescent="0.25">
      <c r="A128" s="183">
        <v>125</v>
      </c>
      <c r="B128" s="377"/>
      <c r="C128" s="137">
        <v>3047</v>
      </c>
      <c r="D128" s="137" t="s">
        <v>214</v>
      </c>
      <c r="E128" s="137" t="s">
        <v>132</v>
      </c>
      <c r="F128" s="138" t="s">
        <v>341</v>
      </c>
      <c r="G128" s="139">
        <v>2100</v>
      </c>
      <c r="H128" s="139">
        <v>2922</v>
      </c>
    </row>
    <row r="129" spans="1:8" ht="16.5" customHeight="1" x14ac:dyDescent="0.25">
      <c r="A129" s="183">
        <v>126</v>
      </c>
      <c r="B129" s="377"/>
      <c r="C129" s="137" t="s">
        <v>348</v>
      </c>
      <c r="D129" s="137" t="s">
        <v>214</v>
      </c>
      <c r="E129" s="137" t="s">
        <v>132</v>
      </c>
      <c r="F129" s="138" t="s">
        <v>320</v>
      </c>
      <c r="G129" s="139">
        <v>14300</v>
      </c>
      <c r="H129" s="139">
        <v>2272</v>
      </c>
    </row>
    <row r="130" spans="1:8" ht="16.5" customHeight="1" x14ac:dyDescent="0.25">
      <c r="A130" s="183">
        <v>127</v>
      </c>
      <c r="B130" s="377"/>
      <c r="C130" s="137">
        <v>3637</v>
      </c>
      <c r="D130" s="137" t="s">
        <v>214</v>
      </c>
      <c r="E130" s="137" t="s">
        <v>132</v>
      </c>
      <c r="F130" s="138" t="s">
        <v>320</v>
      </c>
      <c r="G130" s="139">
        <v>2540</v>
      </c>
      <c r="H130" s="139">
        <v>2133</v>
      </c>
    </row>
    <row r="131" spans="1:8" ht="16.5" customHeight="1" x14ac:dyDescent="0.25">
      <c r="A131" s="183">
        <v>128</v>
      </c>
      <c r="B131" s="377"/>
      <c r="C131" s="137">
        <v>3636</v>
      </c>
      <c r="D131" s="137" t="s">
        <v>214</v>
      </c>
      <c r="E131" s="137" t="s">
        <v>132</v>
      </c>
      <c r="F131" s="138" t="s">
        <v>320</v>
      </c>
      <c r="G131" s="139">
        <v>2460</v>
      </c>
      <c r="H131" s="139">
        <v>2045</v>
      </c>
    </row>
    <row r="132" spans="1:8" ht="16.5" customHeight="1" x14ac:dyDescent="0.25">
      <c r="A132" s="183">
        <v>129</v>
      </c>
      <c r="B132" s="377"/>
      <c r="C132" s="137">
        <v>982</v>
      </c>
      <c r="D132" s="137" t="s">
        <v>214</v>
      </c>
      <c r="E132" s="137" t="s">
        <v>132</v>
      </c>
      <c r="F132" s="138" t="s">
        <v>320</v>
      </c>
      <c r="G132" s="139">
        <v>13100</v>
      </c>
      <c r="H132" s="139">
        <v>2067</v>
      </c>
    </row>
    <row r="133" spans="1:8" ht="16.5" customHeight="1" x14ac:dyDescent="0.25">
      <c r="A133" s="183">
        <v>130</v>
      </c>
      <c r="B133" s="377"/>
      <c r="C133" s="137">
        <v>887</v>
      </c>
      <c r="D133" s="137" t="s">
        <v>214</v>
      </c>
      <c r="E133" s="137" t="s">
        <v>132</v>
      </c>
      <c r="F133" s="138" t="s">
        <v>319</v>
      </c>
      <c r="G133" s="139">
        <v>9645</v>
      </c>
      <c r="H133" s="139">
        <v>2296</v>
      </c>
    </row>
    <row r="134" spans="1:8" ht="16.5" customHeight="1" x14ac:dyDescent="0.25">
      <c r="A134" s="183">
        <v>131</v>
      </c>
      <c r="B134" s="377"/>
      <c r="C134" s="137" t="s">
        <v>332</v>
      </c>
      <c r="D134" s="137" t="s">
        <v>214</v>
      </c>
      <c r="E134" s="137" t="s">
        <v>132</v>
      </c>
      <c r="F134" s="138" t="s">
        <v>319</v>
      </c>
      <c r="G134" s="139">
        <v>13590</v>
      </c>
      <c r="H134" s="139">
        <v>1848</v>
      </c>
    </row>
    <row r="135" spans="1:8" ht="16.5" customHeight="1" x14ac:dyDescent="0.25">
      <c r="A135" s="183">
        <v>132</v>
      </c>
      <c r="B135" s="377"/>
      <c r="C135" s="137" t="s">
        <v>333</v>
      </c>
      <c r="D135" s="137" t="s">
        <v>214</v>
      </c>
      <c r="E135" s="137" t="s">
        <v>132</v>
      </c>
      <c r="F135" s="151" t="s">
        <v>334</v>
      </c>
      <c r="G135" s="139">
        <v>11650</v>
      </c>
      <c r="H135" s="139">
        <v>1848</v>
      </c>
    </row>
    <row r="136" spans="1:8" ht="16.5" customHeight="1" x14ac:dyDescent="0.25">
      <c r="A136" s="183">
        <v>133</v>
      </c>
      <c r="B136" s="377"/>
      <c r="C136" s="137">
        <v>1116</v>
      </c>
      <c r="D136" s="137" t="s">
        <v>214</v>
      </c>
      <c r="E136" s="137" t="s">
        <v>132</v>
      </c>
      <c r="F136" s="151" t="s">
        <v>358</v>
      </c>
      <c r="G136" s="139">
        <v>4580</v>
      </c>
      <c r="H136" s="139">
        <v>2306</v>
      </c>
    </row>
    <row r="137" spans="1:8" ht="16.5" customHeight="1" x14ac:dyDescent="0.25">
      <c r="A137" s="183">
        <v>134</v>
      </c>
      <c r="B137" s="377"/>
      <c r="C137" s="137">
        <v>1117</v>
      </c>
      <c r="D137" s="137" t="s">
        <v>214</v>
      </c>
      <c r="E137" s="137" t="s">
        <v>132</v>
      </c>
      <c r="F137" s="151" t="s">
        <v>358</v>
      </c>
      <c r="G137" s="139">
        <v>3420</v>
      </c>
      <c r="H137" s="139">
        <v>1789</v>
      </c>
    </row>
    <row r="138" spans="1:8" ht="16.5" customHeight="1" x14ac:dyDescent="0.25">
      <c r="A138" s="183">
        <v>135</v>
      </c>
      <c r="B138" s="377"/>
      <c r="C138" s="137" t="s">
        <v>325</v>
      </c>
      <c r="D138" s="137" t="s">
        <v>214</v>
      </c>
      <c r="E138" s="137" t="s">
        <v>132</v>
      </c>
      <c r="F138" s="138" t="s">
        <v>326</v>
      </c>
      <c r="G138" s="139">
        <v>4800</v>
      </c>
      <c r="H138" s="139">
        <v>753</v>
      </c>
    </row>
    <row r="139" spans="1:8" ht="16.5" customHeight="1" x14ac:dyDescent="0.25">
      <c r="A139" s="183">
        <v>136</v>
      </c>
      <c r="B139" s="377"/>
      <c r="C139" s="137">
        <v>43</v>
      </c>
      <c r="D139" s="137" t="s">
        <v>214</v>
      </c>
      <c r="E139" s="137" t="s">
        <v>132</v>
      </c>
      <c r="F139" s="138" t="s">
        <v>329</v>
      </c>
      <c r="G139" s="139">
        <v>9700</v>
      </c>
      <c r="H139" s="139">
        <v>3847</v>
      </c>
    </row>
    <row r="140" spans="1:8" ht="16.5" customHeight="1" x14ac:dyDescent="0.25">
      <c r="A140" s="183">
        <v>137</v>
      </c>
      <c r="B140" s="377"/>
      <c r="C140" s="137">
        <v>42</v>
      </c>
      <c r="D140" s="137" t="s">
        <v>214</v>
      </c>
      <c r="E140" s="137" t="s">
        <v>132</v>
      </c>
      <c r="F140" s="138" t="s">
        <v>329</v>
      </c>
      <c r="G140" s="139">
        <v>10300</v>
      </c>
      <c r="H140" s="139">
        <v>4088</v>
      </c>
    </row>
    <row r="141" spans="1:8" ht="16.5" customHeight="1" x14ac:dyDescent="0.25">
      <c r="A141" s="183">
        <v>138</v>
      </c>
      <c r="B141" s="377"/>
      <c r="C141" s="137">
        <v>1202</v>
      </c>
      <c r="D141" s="137" t="s">
        <v>214</v>
      </c>
      <c r="E141" s="137" t="s">
        <v>132</v>
      </c>
      <c r="F141" s="138" t="s">
        <v>327</v>
      </c>
      <c r="G141" s="139">
        <v>20000</v>
      </c>
      <c r="H141" s="139">
        <v>3161</v>
      </c>
    </row>
    <row r="142" spans="1:8" ht="16.5" customHeight="1" x14ac:dyDescent="0.25">
      <c r="A142" s="183">
        <v>139</v>
      </c>
      <c r="B142" s="377"/>
      <c r="C142" s="137">
        <v>2871</v>
      </c>
      <c r="D142" s="137" t="s">
        <v>214</v>
      </c>
      <c r="E142" s="137" t="s">
        <v>132</v>
      </c>
      <c r="F142" s="138" t="s">
        <v>413</v>
      </c>
      <c r="G142" s="139">
        <v>4500</v>
      </c>
      <c r="H142" s="139">
        <v>2098</v>
      </c>
    </row>
    <row r="143" spans="1:8" ht="16.5" customHeight="1" x14ac:dyDescent="0.25">
      <c r="A143" s="185">
        <v>140</v>
      </c>
      <c r="B143" s="437"/>
      <c r="C143" s="162">
        <v>2499</v>
      </c>
      <c r="D143" s="162" t="s">
        <v>214</v>
      </c>
      <c r="E143" s="162" t="s">
        <v>132</v>
      </c>
      <c r="F143" s="164" t="s">
        <v>328</v>
      </c>
      <c r="G143" s="165">
        <v>2000</v>
      </c>
      <c r="H143" s="165">
        <v>729</v>
      </c>
    </row>
    <row r="144" spans="1:8" ht="16.5" customHeight="1" x14ac:dyDescent="0.25">
      <c r="A144" s="187">
        <v>141</v>
      </c>
      <c r="B144" s="377" t="s">
        <v>208</v>
      </c>
      <c r="C144" s="184">
        <v>917</v>
      </c>
      <c r="D144" s="184" t="s">
        <v>214</v>
      </c>
      <c r="E144" s="184" t="s">
        <v>132</v>
      </c>
      <c r="F144" s="147" t="s">
        <v>213</v>
      </c>
      <c r="G144" s="148">
        <v>18800</v>
      </c>
      <c r="H144" s="148">
        <v>4499</v>
      </c>
    </row>
    <row r="145" spans="1:8" ht="16.5" customHeight="1" x14ac:dyDescent="0.25">
      <c r="A145" s="183">
        <v>142</v>
      </c>
      <c r="B145" s="377"/>
      <c r="C145" s="137">
        <v>853</v>
      </c>
      <c r="D145" s="137" t="s">
        <v>214</v>
      </c>
      <c r="E145" s="137" t="s">
        <v>132</v>
      </c>
      <c r="F145" s="138" t="s">
        <v>213</v>
      </c>
      <c r="G145" s="139">
        <v>7500</v>
      </c>
      <c r="H145" s="139">
        <v>1731</v>
      </c>
    </row>
    <row r="146" spans="1:8" ht="16.5" customHeight="1" x14ac:dyDescent="0.25">
      <c r="A146" s="183">
        <v>143</v>
      </c>
      <c r="B146" s="377"/>
      <c r="C146" s="137">
        <v>947</v>
      </c>
      <c r="D146" s="137" t="s">
        <v>214</v>
      </c>
      <c r="E146" s="137" t="s">
        <v>132</v>
      </c>
      <c r="F146" s="138" t="s">
        <v>263</v>
      </c>
      <c r="G146" s="139">
        <v>9800</v>
      </c>
      <c r="H146" s="139">
        <v>2302</v>
      </c>
    </row>
    <row r="147" spans="1:8" ht="16.5" customHeight="1" x14ac:dyDescent="0.25">
      <c r="A147" s="183">
        <v>144</v>
      </c>
      <c r="B147" s="377"/>
      <c r="C147" s="137">
        <v>399</v>
      </c>
      <c r="D147" s="137" t="s">
        <v>214</v>
      </c>
      <c r="E147" s="137" t="s">
        <v>132</v>
      </c>
      <c r="F147" s="138" t="s">
        <v>270</v>
      </c>
      <c r="G147" s="139">
        <v>3000</v>
      </c>
      <c r="H147" s="139">
        <v>708.33</v>
      </c>
    </row>
    <row r="148" spans="1:8" ht="16.5" customHeight="1" x14ac:dyDescent="0.25">
      <c r="A148" s="183">
        <v>145</v>
      </c>
      <c r="B148" s="377"/>
      <c r="C148" s="137">
        <v>722</v>
      </c>
      <c r="D148" s="137" t="s">
        <v>214</v>
      </c>
      <c r="E148" s="137" t="s">
        <v>132</v>
      </c>
      <c r="F148" s="138" t="s">
        <v>281</v>
      </c>
      <c r="G148" s="139">
        <v>8000</v>
      </c>
      <c r="H148" s="139">
        <v>4215</v>
      </c>
    </row>
    <row r="149" spans="1:8" ht="16.5" customHeight="1" x14ac:dyDescent="0.25">
      <c r="A149" s="183">
        <v>146</v>
      </c>
      <c r="B149" s="377"/>
      <c r="C149" s="137">
        <v>764</v>
      </c>
      <c r="D149" s="137" t="s">
        <v>214</v>
      </c>
      <c r="E149" s="137" t="s">
        <v>132</v>
      </c>
      <c r="F149" s="138" t="s">
        <v>282</v>
      </c>
      <c r="G149" s="139">
        <v>12800</v>
      </c>
      <c r="H149" s="139">
        <v>3070</v>
      </c>
    </row>
    <row r="150" spans="1:8" ht="16.5" customHeight="1" x14ac:dyDescent="0.25">
      <c r="A150" s="183">
        <v>147</v>
      </c>
      <c r="B150" s="377"/>
      <c r="C150" s="137">
        <v>882</v>
      </c>
      <c r="D150" s="137" t="s">
        <v>214</v>
      </c>
      <c r="E150" s="137" t="s">
        <v>132</v>
      </c>
      <c r="F150" s="138" t="s">
        <v>368</v>
      </c>
      <c r="G150" s="139">
        <v>10200</v>
      </c>
      <c r="H150" s="139">
        <v>2457</v>
      </c>
    </row>
    <row r="151" spans="1:8" ht="16.5" customHeight="1" x14ac:dyDescent="0.25">
      <c r="A151" s="183">
        <v>148</v>
      </c>
      <c r="B151" s="377"/>
      <c r="C151" s="137">
        <v>763</v>
      </c>
      <c r="D151" s="137" t="s">
        <v>214</v>
      </c>
      <c r="E151" s="137" t="s">
        <v>132</v>
      </c>
      <c r="F151" s="138" t="s">
        <v>366</v>
      </c>
      <c r="G151" s="139">
        <v>5500</v>
      </c>
      <c r="H151" s="139">
        <v>1324</v>
      </c>
    </row>
    <row r="152" spans="1:8" ht="16.5" customHeight="1" x14ac:dyDescent="0.25">
      <c r="A152" s="183">
        <v>149</v>
      </c>
      <c r="B152" s="377"/>
      <c r="C152" s="137">
        <v>423</v>
      </c>
      <c r="D152" s="137" t="s">
        <v>214</v>
      </c>
      <c r="E152" s="137" t="s">
        <v>132</v>
      </c>
      <c r="F152" s="138" t="s">
        <v>351</v>
      </c>
      <c r="G152" s="139">
        <v>10000</v>
      </c>
      <c r="H152" s="139">
        <v>1810</v>
      </c>
    </row>
    <row r="153" spans="1:8" ht="16.5" customHeight="1" x14ac:dyDescent="0.25">
      <c r="A153" s="183">
        <v>150</v>
      </c>
      <c r="B153" s="377"/>
      <c r="C153" s="137">
        <v>421</v>
      </c>
      <c r="D153" s="137" t="s">
        <v>214</v>
      </c>
      <c r="E153" s="137" t="s">
        <v>132</v>
      </c>
      <c r="F153" s="138" t="s">
        <v>367</v>
      </c>
      <c r="G153" s="139">
        <v>22160</v>
      </c>
      <c r="H153" s="139">
        <v>3978</v>
      </c>
    </row>
    <row r="154" spans="1:8" ht="16.5" customHeight="1" x14ac:dyDescent="0.25">
      <c r="A154" s="183">
        <v>151</v>
      </c>
      <c r="B154" s="377"/>
      <c r="C154" s="137">
        <v>408</v>
      </c>
      <c r="D154" s="137" t="s">
        <v>214</v>
      </c>
      <c r="E154" s="137" t="s">
        <v>132</v>
      </c>
      <c r="F154" s="138" t="s">
        <v>367</v>
      </c>
      <c r="G154" s="139">
        <v>2840</v>
      </c>
      <c r="H154" s="139">
        <v>509</v>
      </c>
    </row>
    <row r="155" spans="1:8" ht="16.5" customHeight="1" x14ac:dyDescent="0.25">
      <c r="A155" s="183">
        <v>152</v>
      </c>
      <c r="B155" s="377"/>
      <c r="C155" s="137">
        <v>425</v>
      </c>
      <c r="D155" s="137" t="s">
        <v>214</v>
      </c>
      <c r="E155" s="137" t="s">
        <v>132</v>
      </c>
      <c r="F155" s="138" t="s">
        <v>406</v>
      </c>
      <c r="G155" s="139">
        <v>17500</v>
      </c>
      <c r="H155" s="139">
        <v>3385</v>
      </c>
    </row>
    <row r="156" spans="1:8" ht="16.5" customHeight="1" x14ac:dyDescent="0.25">
      <c r="A156" s="183">
        <v>153</v>
      </c>
      <c r="B156" s="377"/>
      <c r="C156" s="137">
        <v>971</v>
      </c>
      <c r="D156" s="137" t="s">
        <v>214</v>
      </c>
      <c r="E156" s="137" t="s">
        <v>132</v>
      </c>
      <c r="F156" s="138" t="s">
        <v>419</v>
      </c>
      <c r="G156" s="139">
        <v>26210</v>
      </c>
      <c r="H156" s="139">
        <v>6052</v>
      </c>
    </row>
    <row r="157" spans="1:8" ht="16.5" customHeight="1" x14ac:dyDescent="0.25">
      <c r="A157" s="183">
        <v>154</v>
      </c>
      <c r="B157" s="377"/>
      <c r="C157" s="137">
        <v>267</v>
      </c>
      <c r="D157" s="137" t="s">
        <v>214</v>
      </c>
      <c r="E157" s="137" t="s">
        <v>132</v>
      </c>
      <c r="F157" s="138" t="s">
        <v>419</v>
      </c>
      <c r="G157" s="139">
        <v>16840</v>
      </c>
      <c r="H157" s="139">
        <v>3889</v>
      </c>
    </row>
    <row r="158" spans="1:8" ht="16.5" customHeight="1" x14ac:dyDescent="0.25">
      <c r="A158" s="183">
        <v>155</v>
      </c>
      <c r="B158" s="377"/>
      <c r="C158" s="137">
        <v>708</v>
      </c>
      <c r="D158" s="137" t="s">
        <v>214</v>
      </c>
      <c r="E158" s="137" t="s">
        <v>132</v>
      </c>
      <c r="F158" s="138" t="s">
        <v>419</v>
      </c>
      <c r="G158" s="139">
        <v>123880</v>
      </c>
      <c r="H158" s="139">
        <v>28589</v>
      </c>
    </row>
    <row r="159" spans="1:8" ht="16.5" customHeight="1" x14ac:dyDescent="0.25">
      <c r="A159" s="183">
        <v>156</v>
      </c>
      <c r="B159" s="377"/>
      <c r="C159" s="137">
        <v>912</v>
      </c>
      <c r="D159" s="137" t="s">
        <v>214</v>
      </c>
      <c r="E159" s="137" t="s">
        <v>132</v>
      </c>
      <c r="F159" s="138" t="s">
        <v>357</v>
      </c>
      <c r="G159" s="139">
        <v>18000</v>
      </c>
      <c r="H159" s="139">
        <v>3818</v>
      </c>
    </row>
    <row r="160" spans="1:8" ht="16.5" customHeight="1" x14ac:dyDescent="0.25">
      <c r="A160" s="183">
        <v>157</v>
      </c>
      <c r="B160" s="377"/>
      <c r="C160" s="137">
        <v>271</v>
      </c>
      <c r="D160" s="137" t="s">
        <v>214</v>
      </c>
      <c r="E160" s="137" t="s">
        <v>132</v>
      </c>
      <c r="F160" s="138" t="s">
        <v>365</v>
      </c>
      <c r="G160" s="139">
        <v>9421.1299999999992</v>
      </c>
      <c r="H160" s="139">
        <v>4481</v>
      </c>
    </row>
    <row r="161" spans="1:8" ht="16.5" customHeight="1" x14ac:dyDescent="0.25">
      <c r="A161" s="185">
        <v>158</v>
      </c>
      <c r="B161" s="437"/>
      <c r="C161" s="162">
        <v>426</v>
      </c>
      <c r="D161" s="162" t="s">
        <v>214</v>
      </c>
      <c r="E161" s="162" t="s">
        <v>132</v>
      </c>
      <c r="F161" s="164" t="s">
        <v>364</v>
      </c>
      <c r="G161" s="165">
        <v>13000</v>
      </c>
      <c r="H161" s="165">
        <v>2381</v>
      </c>
    </row>
    <row r="162" spans="1:8" ht="16.5" customHeight="1" x14ac:dyDescent="0.25">
      <c r="A162" s="187">
        <v>159</v>
      </c>
      <c r="B162" s="377" t="s">
        <v>335</v>
      </c>
      <c r="C162" s="202" t="s">
        <v>336</v>
      </c>
      <c r="D162" s="202" t="s">
        <v>214</v>
      </c>
      <c r="E162" s="202" t="s">
        <v>132</v>
      </c>
      <c r="F162" s="203" t="s">
        <v>337</v>
      </c>
      <c r="G162" s="204">
        <v>2000000</v>
      </c>
      <c r="H162" s="204">
        <v>12798</v>
      </c>
    </row>
    <row r="163" spans="1:8" ht="16.5" customHeight="1" x14ac:dyDescent="0.25">
      <c r="A163" s="185">
        <v>160</v>
      </c>
      <c r="B163" s="437"/>
      <c r="C163" s="194" t="s">
        <v>336</v>
      </c>
      <c r="D163" s="194" t="s">
        <v>214</v>
      </c>
      <c r="E163" s="194" t="s">
        <v>132</v>
      </c>
      <c r="F163" s="205" t="s">
        <v>297</v>
      </c>
      <c r="G163" s="206">
        <v>23000</v>
      </c>
      <c r="H163" s="206">
        <v>8456</v>
      </c>
    </row>
    <row r="164" spans="1:8" ht="16.5" customHeight="1" x14ac:dyDescent="0.25">
      <c r="A164" s="187">
        <v>161</v>
      </c>
      <c r="B164" s="202" t="s">
        <v>157</v>
      </c>
      <c r="C164" s="202">
        <v>483</v>
      </c>
      <c r="D164" s="202" t="s">
        <v>214</v>
      </c>
      <c r="E164" s="202" t="s">
        <v>132</v>
      </c>
      <c r="F164" s="203" t="s">
        <v>450</v>
      </c>
      <c r="G164" s="204">
        <v>4000</v>
      </c>
      <c r="H164" s="204">
        <v>1995</v>
      </c>
    </row>
    <row r="165" spans="1:8" ht="16.5" customHeight="1" x14ac:dyDescent="0.25">
      <c r="A165" s="197"/>
      <c r="B165" s="197"/>
      <c r="C165" s="197"/>
      <c r="D165" s="197"/>
      <c r="E165" s="197"/>
      <c r="F165" s="198"/>
      <c r="G165" s="199"/>
      <c r="H165" s="199"/>
    </row>
    <row r="166" spans="1:8" ht="16.5" customHeight="1" x14ac:dyDescent="0.25">
      <c r="A166" s="136"/>
      <c r="B166" s="136"/>
      <c r="C166" s="136"/>
      <c r="D166" s="136"/>
      <c r="E166" s="136"/>
      <c r="F166" s="136"/>
      <c r="G166" s="136"/>
      <c r="H166" s="136"/>
    </row>
    <row r="168" spans="1:8" ht="16.5" customHeight="1" x14ac:dyDescent="0.25">
      <c r="A168" s="439" t="s">
        <v>472</v>
      </c>
      <c r="B168" s="440"/>
      <c r="C168" s="440"/>
      <c r="D168" s="440"/>
      <c r="E168" s="440"/>
      <c r="F168" s="440"/>
      <c r="G168" s="441"/>
    </row>
    <row r="169" spans="1:8" ht="16.5" customHeight="1" x14ac:dyDescent="0.25">
      <c r="A169" s="442"/>
      <c r="B169" s="443"/>
      <c r="C169" s="443"/>
      <c r="D169" s="443"/>
      <c r="E169" s="443"/>
      <c r="F169" s="443"/>
      <c r="G169" s="444"/>
    </row>
    <row r="170" spans="1:8" ht="16.5" customHeight="1" x14ac:dyDescent="0.25">
      <c r="A170" s="305" t="s">
        <v>123</v>
      </c>
      <c r="B170" s="305" t="s">
        <v>4</v>
      </c>
      <c r="C170" s="445" t="s">
        <v>452</v>
      </c>
      <c r="D170" s="445"/>
      <c r="E170" s="445" t="s">
        <v>453</v>
      </c>
      <c r="F170" s="445"/>
      <c r="G170" s="445" t="s">
        <v>454</v>
      </c>
    </row>
    <row r="171" spans="1:8" ht="16.5" customHeight="1" x14ac:dyDescent="0.25">
      <c r="A171" s="305"/>
      <c r="B171" s="305"/>
      <c r="C171" s="445"/>
      <c r="D171" s="445"/>
      <c r="E171" s="445"/>
      <c r="F171" s="445"/>
      <c r="G171" s="445"/>
    </row>
    <row r="172" spans="1:8" ht="16.5" customHeight="1" x14ac:dyDescent="0.25">
      <c r="A172" s="216">
        <v>1</v>
      </c>
      <c r="B172" s="216" t="s">
        <v>130</v>
      </c>
      <c r="C172" s="413">
        <f>AVERAGE(G4:G6)</f>
        <v>9070.1733333333341</v>
      </c>
      <c r="D172" s="413"/>
      <c r="E172" s="413">
        <f>AVERAGE(H4:H6)</f>
        <v>2292</v>
      </c>
      <c r="F172" s="413"/>
      <c r="G172" s="241">
        <v>3.96</v>
      </c>
    </row>
    <row r="173" spans="1:8" ht="16.5" customHeight="1" x14ac:dyDescent="0.25">
      <c r="A173" s="216">
        <v>2</v>
      </c>
      <c r="B173" s="216" t="s">
        <v>201</v>
      </c>
      <c r="C173" s="413">
        <f>AVERAGE(G7:G18)</f>
        <v>6500</v>
      </c>
      <c r="D173" s="413"/>
      <c r="E173" s="413">
        <f>AVERAGE(H7:H18)</f>
        <v>4274.814166666667</v>
      </c>
      <c r="F173" s="413"/>
      <c r="G173" s="241">
        <v>1.52</v>
      </c>
    </row>
    <row r="174" spans="1:8" ht="16.5" customHeight="1" x14ac:dyDescent="0.25">
      <c r="A174" s="216">
        <v>3</v>
      </c>
      <c r="B174" s="216" t="s">
        <v>187</v>
      </c>
      <c r="C174" s="413">
        <f>AVERAGE(G19)</f>
        <v>25960</v>
      </c>
      <c r="D174" s="413"/>
      <c r="E174" s="413">
        <v>10643</v>
      </c>
      <c r="F174" s="413"/>
      <c r="G174" s="241">
        <v>2.44</v>
      </c>
    </row>
    <row r="175" spans="1:8" ht="16.5" customHeight="1" x14ac:dyDescent="0.25">
      <c r="A175" s="216">
        <v>4</v>
      </c>
      <c r="B175" s="216" t="s">
        <v>205</v>
      </c>
      <c r="C175" s="413">
        <f>AVERAGE(G20:G23)</f>
        <v>6832.5</v>
      </c>
      <c r="D175" s="413"/>
      <c r="E175" s="413">
        <f>AVERAGE(H20:H23)</f>
        <v>2166.875</v>
      </c>
      <c r="F175" s="413"/>
      <c r="G175" s="241">
        <v>3.15</v>
      </c>
    </row>
    <row r="176" spans="1:8" ht="16.5" customHeight="1" x14ac:dyDescent="0.25">
      <c r="A176" s="216">
        <v>5</v>
      </c>
      <c r="B176" s="216" t="s">
        <v>250</v>
      </c>
      <c r="C176" s="413">
        <v>5500</v>
      </c>
      <c r="D176" s="413"/>
      <c r="E176" s="413">
        <v>2040</v>
      </c>
      <c r="F176" s="413"/>
      <c r="G176" s="241">
        <v>2.7</v>
      </c>
    </row>
    <row r="177" spans="1:7" ht="16.5" customHeight="1" x14ac:dyDescent="0.25">
      <c r="A177" s="216">
        <v>6</v>
      </c>
      <c r="B177" s="216" t="s">
        <v>160</v>
      </c>
      <c r="C177" s="413">
        <f>AVERAGE(G25:G41)</f>
        <v>8138.2352941176468</v>
      </c>
      <c r="D177" s="413"/>
      <c r="E177" s="413">
        <f>AVERAGE(H25:H41)</f>
        <v>2386.9705882352941</v>
      </c>
      <c r="F177" s="413"/>
      <c r="G177" s="241">
        <v>3.41</v>
      </c>
    </row>
    <row r="178" spans="1:7" ht="16.5" customHeight="1" x14ac:dyDescent="0.25">
      <c r="A178" s="216">
        <v>7</v>
      </c>
      <c r="B178" s="216" t="s">
        <v>206</v>
      </c>
      <c r="C178" s="413">
        <f>AVERAGE(G42:G69)</f>
        <v>4842.1071428571431</v>
      </c>
      <c r="D178" s="413"/>
      <c r="E178" s="413">
        <f>AVERAGE(H42:H69)</f>
        <v>1998.8035714285713</v>
      </c>
      <c r="F178" s="413"/>
      <c r="G178" s="241">
        <v>2.42</v>
      </c>
    </row>
    <row r="179" spans="1:7" ht="16.5" customHeight="1" x14ac:dyDescent="0.25">
      <c r="A179" s="216">
        <v>8</v>
      </c>
      <c r="B179" s="216" t="s">
        <v>156</v>
      </c>
      <c r="C179" s="413">
        <f>AVERAGE(G70:G143)</f>
        <v>8840.2075675675678</v>
      </c>
      <c r="D179" s="413"/>
      <c r="E179" s="413">
        <f>AVERAGE(H70:H143)</f>
        <v>2239.4368918918922</v>
      </c>
      <c r="F179" s="413"/>
      <c r="G179" s="241">
        <v>3.95</v>
      </c>
    </row>
    <row r="180" spans="1:7" ht="16.5" customHeight="1" x14ac:dyDescent="0.25">
      <c r="A180" s="216">
        <v>9</v>
      </c>
      <c r="B180" s="216" t="s">
        <v>208</v>
      </c>
      <c r="C180" s="413">
        <f>AVERAGE(G144:G161)</f>
        <v>18636.17388888889</v>
      </c>
      <c r="D180" s="413"/>
      <c r="E180" s="413">
        <f>AVERAGE(H144:H161)</f>
        <v>4399.9072222222221</v>
      </c>
      <c r="F180" s="413"/>
      <c r="G180" s="241">
        <v>4.24</v>
      </c>
    </row>
    <row r="181" spans="1:7" ht="16.5" customHeight="1" x14ac:dyDescent="0.25">
      <c r="A181" s="216">
        <v>10</v>
      </c>
      <c r="B181" s="216" t="s">
        <v>335</v>
      </c>
      <c r="C181" s="413">
        <f>AVERAGE(G162:G163)</f>
        <v>1011500</v>
      </c>
      <c r="D181" s="413"/>
      <c r="E181" s="413">
        <f>AVERAGE(H162:H163)</f>
        <v>10627</v>
      </c>
      <c r="F181" s="413"/>
      <c r="G181" s="241">
        <v>95.18</v>
      </c>
    </row>
    <row r="182" spans="1:7" ht="16.5" customHeight="1" x14ac:dyDescent="0.25">
      <c r="A182" s="245">
        <v>11</v>
      </c>
      <c r="B182" s="245" t="s">
        <v>157</v>
      </c>
      <c r="C182" s="438">
        <v>4000</v>
      </c>
      <c r="D182" s="438"/>
      <c r="E182" s="438">
        <v>1995</v>
      </c>
      <c r="F182" s="438"/>
      <c r="G182" s="242">
        <v>2.0099999999999998</v>
      </c>
    </row>
    <row r="183" spans="1:7" ht="16.5" customHeight="1" x14ac:dyDescent="0.25">
      <c r="A183" s="244"/>
      <c r="B183" s="244"/>
      <c r="C183" s="417"/>
      <c r="D183" s="417"/>
      <c r="E183" s="417"/>
      <c r="F183" s="417"/>
      <c r="G183" s="243"/>
    </row>
  </sheetData>
  <mergeCells count="104">
    <mergeCell ref="J50:K50"/>
    <mergeCell ref="L50:M50"/>
    <mergeCell ref="J47:K47"/>
    <mergeCell ref="L47:M47"/>
    <mergeCell ref="J48:K48"/>
    <mergeCell ref="L48:M48"/>
    <mergeCell ref="J49:K49"/>
    <mergeCell ref="L49:M49"/>
    <mergeCell ref="J44:K44"/>
    <mergeCell ref="J45:K45"/>
    <mergeCell ref="L45:M45"/>
    <mergeCell ref="J46:K46"/>
    <mergeCell ref="J41:K41"/>
    <mergeCell ref="L41:M41"/>
    <mergeCell ref="J40:K40"/>
    <mergeCell ref="L40:M40"/>
    <mergeCell ref="P40:Q40"/>
    <mergeCell ref="L46:M46"/>
    <mergeCell ref="L44:M44"/>
    <mergeCell ref="R40:S40"/>
    <mergeCell ref="T40:U40"/>
    <mergeCell ref="P41:Q41"/>
    <mergeCell ref="R41:S41"/>
    <mergeCell ref="T41:U41"/>
    <mergeCell ref="J42:K42"/>
    <mergeCell ref="L42:M42"/>
    <mergeCell ref="J43:K43"/>
    <mergeCell ref="L43:M43"/>
    <mergeCell ref="J39:K39"/>
    <mergeCell ref="L39:M39"/>
    <mergeCell ref="P39:Q39"/>
    <mergeCell ref="R39:S39"/>
    <mergeCell ref="T39:U39"/>
    <mergeCell ref="J38:K38"/>
    <mergeCell ref="L38:M38"/>
    <mergeCell ref="P38:Q38"/>
    <mergeCell ref="R38:S38"/>
    <mergeCell ref="T38:U38"/>
    <mergeCell ref="J37:K37"/>
    <mergeCell ref="L37:M37"/>
    <mergeCell ref="P37:Q37"/>
    <mergeCell ref="R37:S37"/>
    <mergeCell ref="T37:U37"/>
    <mergeCell ref="J36:K36"/>
    <mergeCell ref="L36:M36"/>
    <mergeCell ref="P36:Q36"/>
    <mergeCell ref="R36:S36"/>
    <mergeCell ref="T36:U36"/>
    <mergeCell ref="I3:V3"/>
    <mergeCell ref="I22:V22"/>
    <mergeCell ref="I33:N34"/>
    <mergeCell ref="P33:V34"/>
    <mergeCell ref="J35:K35"/>
    <mergeCell ref="L35:M35"/>
    <mergeCell ref="P35:Q35"/>
    <mergeCell ref="R35:S35"/>
    <mergeCell ref="T35:U35"/>
    <mergeCell ref="A168:G169"/>
    <mergeCell ref="A170:A171"/>
    <mergeCell ref="B170:B171"/>
    <mergeCell ref="C170:D171"/>
    <mergeCell ref="E170:F171"/>
    <mergeCell ref="G170:G171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B70:B143"/>
    <mergeCell ref="B144:B161"/>
    <mergeCell ref="B162:B163"/>
    <mergeCell ref="B4:B6"/>
    <mergeCell ref="B7:B18"/>
    <mergeCell ref="B20:B23"/>
    <mergeCell ref="B25:B41"/>
    <mergeCell ref="B42:B69"/>
    <mergeCell ref="C175:D175"/>
    <mergeCell ref="E175:F175"/>
    <mergeCell ref="C176:D176"/>
    <mergeCell ref="E176:F176"/>
    <mergeCell ref="C177:D177"/>
    <mergeCell ref="E177:F177"/>
    <mergeCell ref="C172:D172"/>
    <mergeCell ref="E172:F172"/>
    <mergeCell ref="C173:D173"/>
    <mergeCell ref="E173:F173"/>
    <mergeCell ref="C174:D174"/>
    <mergeCell ref="E174:F174"/>
    <mergeCell ref="C181:D181"/>
    <mergeCell ref="E181:F181"/>
    <mergeCell ref="C182:D182"/>
    <mergeCell ref="E182:F182"/>
    <mergeCell ref="C183:D183"/>
    <mergeCell ref="E183:F183"/>
    <mergeCell ref="C178:D178"/>
    <mergeCell ref="E178:F178"/>
    <mergeCell ref="C179:D179"/>
    <mergeCell ref="E179:F179"/>
    <mergeCell ref="C180:D180"/>
    <mergeCell ref="E180:F180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ignoredErrors>
    <ignoredError sqref="C172:C173 C175 C177:C181 E172:E173 E175 E177:E18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50"/>
  <sheetViews>
    <sheetView topLeftCell="J22" zoomScaleNormal="100" workbookViewId="0">
      <selection activeCell="H10" sqref="H10"/>
    </sheetView>
  </sheetViews>
  <sheetFormatPr defaultRowHeight="16.5" customHeight="1" x14ac:dyDescent="0.25"/>
  <cols>
    <col min="1" max="1" width="4.7109375" style="93" customWidth="1"/>
    <col min="2" max="2" width="23.7109375" style="93" customWidth="1"/>
    <col min="3" max="3" width="9.7109375" style="93" customWidth="1"/>
    <col min="4" max="5" width="20.7109375" style="93" customWidth="1"/>
    <col min="6" max="6" width="13.7109375" style="93" customWidth="1"/>
    <col min="7" max="7" width="20.7109375" style="93" customWidth="1"/>
    <col min="8" max="8" width="19.7109375" style="93" customWidth="1"/>
    <col min="9" max="9" width="18.28515625" style="93" customWidth="1"/>
    <col min="10" max="21" width="8.7109375" style="93" customWidth="1"/>
    <col min="22" max="22" width="8.5703125" style="93" customWidth="1"/>
    <col min="23" max="16384" width="9.140625" style="93"/>
  </cols>
  <sheetData>
    <row r="1" spans="1:22" ht="16.5" customHeight="1" x14ac:dyDescent="0.25">
      <c r="A1" s="321" t="s">
        <v>222</v>
      </c>
      <c r="B1" s="322"/>
      <c r="C1" s="322"/>
      <c r="D1" s="322"/>
      <c r="E1" s="322"/>
      <c r="F1" s="322"/>
      <c r="G1" s="322"/>
      <c r="H1" s="32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223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74">
        <v>1</v>
      </c>
      <c r="B4" s="306" t="s">
        <v>160</v>
      </c>
      <c r="C4" s="74" t="s">
        <v>218</v>
      </c>
      <c r="D4" s="74" t="s">
        <v>214</v>
      </c>
      <c r="E4" s="74" t="s">
        <v>132</v>
      </c>
      <c r="F4" s="118" t="s">
        <v>220</v>
      </c>
      <c r="G4" s="12">
        <v>500</v>
      </c>
      <c r="H4" s="12">
        <v>66</v>
      </c>
      <c r="I4" s="82" t="s">
        <v>4</v>
      </c>
      <c r="J4" s="82" t="s">
        <v>5</v>
      </c>
      <c r="K4" s="82" t="s">
        <v>6</v>
      </c>
      <c r="L4" s="82" t="s">
        <v>7</v>
      </c>
      <c r="M4" s="82" t="s">
        <v>8</v>
      </c>
      <c r="N4" s="82" t="s">
        <v>9</v>
      </c>
      <c r="O4" s="82" t="s">
        <v>10</v>
      </c>
      <c r="P4" s="82" t="s">
        <v>11</v>
      </c>
      <c r="Q4" s="82" t="s">
        <v>12</v>
      </c>
      <c r="R4" s="82" t="s">
        <v>13</v>
      </c>
      <c r="S4" s="82" t="s">
        <v>14</v>
      </c>
      <c r="T4" s="82" t="s">
        <v>15</v>
      </c>
      <c r="U4" s="83" t="s">
        <v>16</v>
      </c>
      <c r="V4" s="2" t="s">
        <v>17</v>
      </c>
    </row>
    <row r="5" spans="1:22" ht="16.5" customHeight="1" x14ac:dyDescent="0.25">
      <c r="A5" s="181">
        <v>2</v>
      </c>
      <c r="B5" s="317"/>
      <c r="C5" s="74" t="s">
        <v>219</v>
      </c>
      <c r="D5" s="74" t="s">
        <v>214</v>
      </c>
      <c r="E5" s="74" t="s">
        <v>132</v>
      </c>
      <c r="F5" s="118" t="s">
        <v>221</v>
      </c>
      <c r="G5" s="12">
        <v>275</v>
      </c>
      <c r="H5" s="12">
        <v>281</v>
      </c>
      <c r="I5" s="74" t="s">
        <v>25</v>
      </c>
      <c r="J5" s="64"/>
      <c r="K5" s="63"/>
      <c r="L5" s="63"/>
      <c r="M5" s="63"/>
      <c r="N5" s="63"/>
      <c r="O5" s="63"/>
      <c r="P5" s="63"/>
      <c r="Q5" s="63"/>
      <c r="R5" s="63"/>
      <c r="S5" s="63"/>
      <c r="T5" s="63"/>
      <c r="U5" s="65"/>
      <c r="V5" s="81">
        <f>SUM(J5:U5)</f>
        <v>0</v>
      </c>
    </row>
    <row r="6" spans="1:22" ht="16.5" customHeight="1" x14ac:dyDescent="0.25">
      <c r="A6" s="185">
        <v>3</v>
      </c>
      <c r="B6" s="318"/>
      <c r="C6" s="185" t="s">
        <v>257</v>
      </c>
      <c r="D6" s="185" t="s">
        <v>214</v>
      </c>
      <c r="E6" s="185" t="s">
        <v>132</v>
      </c>
      <c r="F6" s="176" t="s">
        <v>221</v>
      </c>
      <c r="G6" s="41">
        <v>325</v>
      </c>
      <c r="H6" s="41">
        <v>336</v>
      </c>
      <c r="I6" s="74" t="s">
        <v>33</v>
      </c>
      <c r="J6" s="73"/>
      <c r="K6" s="74"/>
      <c r="L6" s="74"/>
      <c r="M6" s="74"/>
      <c r="N6" s="74"/>
      <c r="O6" s="74"/>
      <c r="P6" s="74"/>
      <c r="Q6" s="74"/>
      <c r="R6" s="74"/>
      <c r="S6" s="74"/>
      <c r="T6" s="74"/>
      <c r="U6" s="72"/>
      <c r="V6" s="81">
        <f t="shared" ref="V6:V18" si="0">SUM(J6:U6)</f>
        <v>0</v>
      </c>
    </row>
    <row r="7" spans="1:22" ht="16.5" customHeight="1" x14ac:dyDescent="0.25">
      <c r="A7" s="187">
        <v>4</v>
      </c>
      <c r="B7" s="377" t="s">
        <v>206</v>
      </c>
      <c r="C7" s="184">
        <v>953</v>
      </c>
      <c r="D7" s="184" t="s">
        <v>214</v>
      </c>
      <c r="E7" s="184" t="s">
        <v>132</v>
      </c>
      <c r="F7" s="189" t="s">
        <v>331</v>
      </c>
      <c r="G7" s="148">
        <v>4000</v>
      </c>
      <c r="H7" s="148">
        <v>228</v>
      </c>
      <c r="I7" s="74" t="s">
        <v>37</v>
      </c>
      <c r="J7" s="73"/>
      <c r="K7" s="74"/>
      <c r="L7" s="74"/>
      <c r="M7" s="74"/>
      <c r="N7" s="74"/>
      <c r="O7" s="74"/>
      <c r="P7" s="74"/>
      <c r="Q7" s="74"/>
      <c r="R7" s="74"/>
      <c r="S7" s="74"/>
      <c r="T7" s="74"/>
      <c r="U7" s="72"/>
      <c r="V7" s="81">
        <f t="shared" si="0"/>
        <v>0</v>
      </c>
    </row>
    <row r="8" spans="1:22" ht="16.5" customHeight="1" x14ac:dyDescent="0.25">
      <c r="A8" s="181">
        <v>5</v>
      </c>
      <c r="B8" s="381"/>
      <c r="C8" s="137">
        <v>1386</v>
      </c>
      <c r="D8" s="137" t="s">
        <v>214</v>
      </c>
      <c r="E8" s="137" t="s">
        <v>132</v>
      </c>
      <c r="F8" s="138" t="s">
        <v>331</v>
      </c>
      <c r="G8" s="139">
        <v>990</v>
      </c>
      <c r="H8" s="139">
        <v>75</v>
      </c>
      <c r="I8" s="74" t="s">
        <v>40</v>
      </c>
      <c r="J8" s="73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  <c r="V8" s="81">
        <f t="shared" si="0"/>
        <v>0</v>
      </c>
    </row>
    <row r="9" spans="1:22" ht="16.5" customHeight="1" x14ac:dyDescent="0.25">
      <c r="I9" s="74" t="s">
        <v>43</v>
      </c>
      <c r="J9" s="73"/>
      <c r="K9" s="74"/>
      <c r="L9" s="74"/>
      <c r="M9" s="74"/>
      <c r="N9" s="74"/>
      <c r="O9" s="74"/>
      <c r="P9" s="74"/>
      <c r="Q9" s="74"/>
      <c r="R9" s="74"/>
      <c r="S9" s="74"/>
      <c r="T9" s="74"/>
      <c r="U9" s="72"/>
      <c r="V9" s="81">
        <f t="shared" si="0"/>
        <v>0</v>
      </c>
    </row>
    <row r="10" spans="1:22" ht="16.5" customHeight="1" x14ac:dyDescent="0.25">
      <c r="H10" s="268"/>
      <c r="I10" s="74" t="s">
        <v>45</v>
      </c>
      <c r="J10" s="73"/>
      <c r="K10" s="74">
        <v>3</v>
      </c>
      <c r="L10" s="74"/>
      <c r="M10" s="74"/>
      <c r="N10" s="74"/>
      <c r="O10" s="74"/>
      <c r="P10" s="74"/>
      <c r="Q10" s="74"/>
      <c r="R10" s="74"/>
      <c r="S10" s="74"/>
      <c r="T10" s="74"/>
      <c r="U10" s="72"/>
      <c r="V10" s="81">
        <f t="shared" si="0"/>
        <v>3</v>
      </c>
    </row>
    <row r="11" spans="1:22" ht="16.5" customHeight="1" x14ac:dyDescent="0.25">
      <c r="I11" s="74" t="s">
        <v>50</v>
      </c>
      <c r="J11" s="73"/>
      <c r="K11" s="74"/>
      <c r="L11" s="74"/>
      <c r="M11" s="74"/>
      <c r="N11" s="74"/>
      <c r="O11" s="74"/>
      <c r="P11" s="74"/>
      <c r="Q11" s="74"/>
      <c r="R11" s="74">
        <v>2</v>
      </c>
      <c r="S11" s="74"/>
      <c r="T11" s="74"/>
      <c r="U11" s="72"/>
      <c r="V11" s="81">
        <f t="shared" si="0"/>
        <v>2</v>
      </c>
    </row>
    <row r="12" spans="1:22" ht="16.5" customHeight="1" x14ac:dyDescent="0.2">
      <c r="A12" s="418" t="s">
        <v>465</v>
      </c>
      <c r="B12" s="419"/>
      <c r="C12" s="419"/>
      <c r="D12" s="419"/>
      <c r="E12" s="419"/>
      <c r="F12" s="419"/>
      <c r="G12" s="420"/>
      <c r="I12" s="74" t="s">
        <v>54</v>
      </c>
      <c r="J12" s="73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2"/>
      <c r="V12" s="81">
        <f t="shared" si="0"/>
        <v>0</v>
      </c>
    </row>
    <row r="13" spans="1:22" ht="16.5" customHeight="1" x14ac:dyDescent="0.25">
      <c r="A13" s="360" t="s">
        <v>123</v>
      </c>
      <c r="B13" s="360" t="s">
        <v>4</v>
      </c>
      <c r="C13" s="362" t="s">
        <v>452</v>
      </c>
      <c r="D13" s="363"/>
      <c r="E13" s="362" t="s">
        <v>462</v>
      </c>
      <c r="F13" s="363"/>
      <c r="G13" s="411" t="s">
        <v>463</v>
      </c>
      <c r="I13" s="74" t="s">
        <v>57</v>
      </c>
      <c r="J13" s="73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2"/>
      <c r="V13" s="81">
        <f t="shared" si="0"/>
        <v>0</v>
      </c>
    </row>
    <row r="14" spans="1:22" ht="16.5" customHeight="1" x14ac:dyDescent="0.25">
      <c r="A14" s="361"/>
      <c r="B14" s="361"/>
      <c r="C14" s="364"/>
      <c r="D14" s="365"/>
      <c r="E14" s="364"/>
      <c r="F14" s="365"/>
      <c r="G14" s="412"/>
      <c r="I14" s="74" t="s">
        <v>62</v>
      </c>
      <c r="J14" s="73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2"/>
      <c r="V14" s="81">
        <f t="shared" si="0"/>
        <v>0</v>
      </c>
    </row>
    <row r="15" spans="1:22" ht="16.5" customHeight="1" x14ac:dyDescent="0.25">
      <c r="A15" s="233">
        <v>1</v>
      </c>
      <c r="B15" s="233" t="s">
        <v>160</v>
      </c>
      <c r="C15" s="447">
        <f>AVERAGE(G4:G6)</f>
        <v>366.66666666666669</v>
      </c>
      <c r="D15" s="448"/>
      <c r="E15" s="447">
        <f>AVERAGE(H4:H6)</f>
        <v>227.66666666666666</v>
      </c>
      <c r="F15" s="448"/>
      <c r="G15" s="235">
        <v>1.61</v>
      </c>
      <c r="I15" s="74" t="s">
        <v>65</v>
      </c>
      <c r="J15" s="73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2"/>
      <c r="V15" s="81">
        <f t="shared" si="0"/>
        <v>0</v>
      </c>
    </row>
    <row r="16" spans="1:22" ht="16.5" customHeight="1" x14ac:dyDescent="0.25">
      <c r="A16" s="216">
        <v>2</v>
      </c>
      <c r="B16" s="216" t="s">
        <v>206</v>
      </c>
      <c r="C16" s="413">
        <f>AVERAGE(G7:G8)</f>
        <v>2495</v>
      </c>
      <c r="D16" s="413"/>
      <c r="E16" s="413">
        <f>AVERAGE(H7:H8)</f>
        <v>151.5</v>
      </c>
      <c r="F16" s="413"/>
      <c r="G16" s="234">
        <v>16.47</v>
      </c>
      <c r="I16" s="74" t="s">
        <v>68</v>
      </c>
      <c r="J16" s="73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2"/>
      <c r="V16" s="81">
        <f t="shared" si="0"/>
        <v>0</v>
      </c>
    </row>
    <row r="17" spans="9:22" ht="16.5" customHeight="1" x14ac:dyDescent="0.25">
      <c r="I17" s="75" t="s">
        <v>71</v>
      </c>
      <c r="J17" s="66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59"/>
      <c r="V17" s="81">
        <f t="shared" si="0"/>
        <v>0</v>
      </c>
    </row>
    <row r="18" spans="9:22" ht="16.5" customHeight="1" x14ac:dyDescent="0.25">
      <c r="I18" s="75" t="s">
        <v>75</v>
      </c>
      <c r="J18" s="66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59"/>
      <c r="V18" s="85">
        <f t="shared" si="0"/>
        <v>0</v>
      </c>
    </row>
    <row r="19" spans="9:22" ht="16.5" customHeight="1" x14ac:dyDescent="0.25">
      <c r="I19" s="34" t="s">
        <v>17</v>
      </c>
      <c r="J19" s="34">
        <f t="shared" ref="J19:U19" si="1">SUM(J5:J18)</f>
        <v>0</v>
      </c>
      <c r="K19" s="34">
        <f t="shared" si="1"/>
        <v>3</v>
      </c>
      <c r="L19" s="34">
        <f t="shared" si="1"/>
        <v>0</v>
      </c>
      <c r="M19" s="34">
        <f t="shared" si="1"/>
        <v>0</v>
      </c>
      <c r="N19" s="34">
        <f t="shared" si="1"/>
        <v>0</v>
      </c>
      <c r="O19" s="34">
        <f t="shared" si="1"/>
        <v>0</v>
      </c>
      <c r="P19" s="34">
        <f t="shared" si="1"/>
        <v>0</v>
      </c>
      <c r="Q19" s="34">
        <f t="shared" si="1"/>
        <v>0</v>
      </c>
      <c r="R19" s="34">
        <f t="shared" si="1"/>
        <v>2</v>
      </c>
      <c r="S19" s="34">
        <f t="shared" si="1"/>
        <v>0</v>
      </c>
      <c r="T19" s="34">
        <f t="shared" si="1"/>
        <v>0</v>
      </c>
      <c r="U19" s="91">
        <f t="shared" si="1"/>
        <v>0</v>
      </c>
      <c r="V19" s="37">
        <f>SUM(J19:U19)</f>
        <v>5</v>
      </c>
    </row>
    <row r="21" spans="9:22" ht="16.5" customHeight="1" x14ac:dyDescent="0.25">
      <c r="I21" s="60"/>
      <c r="J21" s="40"/>
    </row>
    <row r="22" spans="9:22" ht="16.5" customHeight="1" x14ac:dyDescent="0.25">
      <c r="I22" s="321" t="s">
        <v>224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9:22" ht="16.5" customHeight="1" x14ac:dyDescent="0.25">
      <c r="I23" s="82" t="s">
        <v>94</v>
      </c>
      <c r="J23" s="78" t="s">
        <v>5</v>
      </c>
      <c r="K23" s="78" t="s">
        <v>6</v>
      </c>
      <c r="L23" s="78" t="s">
        <v>7</v>
      </c>
      <c r="M23" s="78" t="s">
        <v>8</v>
      </c>
      <c r="N23" s="78" t="s">
        <v>9</v>
      </c>
      <c r="O23" s="78" t="s">
        <v>10</v>
      </c>
      <c r="P23" s="78" t="s">
        <v>11</v>
      </c>
      <c r="Q23" s="78" t="s">
        <v>12</v>
      </c>
      <c r="R23" s="78" t="s">
        <v>13</v>
      </c>
      <c r="S23" s="78" t="s">
        <v>14</v>
      </c>
      <c r="T23" s="78" t="s">
        <v>15</v>
      </c>
      <c r="U23" s="90" t="s">
        <v>16</v>
      </c>
      <c r="V23" s="2" t="s">
        <v>17</v>
      </c>
    </row>
    <row r="24" spans="9:22" ht="16.5" customHeight="1" x14ac:dyDescent="0.25">
      <c r="I24" s="74" t="s">
        <v>97</v>
      </c>
      <c r="J24" s="74"/>
      <c r="K24" s="74">
        <v>3</v>
      </c>
      <c r="L24" s="74"/>
      <c r="M24" s="74"/>
      <c r="N24" s="74"/>
      <c r="O24" s="74"/>
      <c r="P24" s="74"/>
      <c r="Q24" s="74"/>
      <c r="R24" s="74">
        <v>2</v>
      </c>
      <c r="S24" s="74"/>
      <c r="T24" s="74"/>
      <c r="U24" s="1"/>
      <c r="V24" s="2">
        <f>SUM(J24:U24)</f>
        <v>5</v>
      </c>
    </row>
    <row r="25" spans="9:22" ht="16.5" customHeight="1" x14ac:dyDescent="0.25">
      <c r="I25" s="74" t="s">
        <v>100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1"/>
      <c r="V25" s="2">
        <f t="shared" ref="V25:V29" si="2">SUM(J25:U25)</f>
        <v>0</v>
      </c>
    </row>
    <row r="26" spans="9:22" ht="16.5" customHeight="1" x14ac:dyDescent="0.25">
      <c r="I26" s="74" t="s">
        <v>103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1"/>
      <c r="V26" s="2">
        <f t="shared" si="2"/>
        <v>0</v>
      </c>
    </row>
    <row r="27" spans="9:22" ht="16.5" customHeight="1" x14ac:dyDescent="0.25">
      <c r="I27" s="74" t="s">
        <v>105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1"/>
      <c r="V27" s="2">
        <f t="shared" si="2"/>
        <v>0</v>
      </c>
    </row>
    <row r="28" spans="9:22" ht="16.5" customHeight="1" x14ac:dyDescent="0.25">
      <c r="I28" s="35" t="s">
        <v>109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92">
        <f t="shared" si="2"/>
        <v>0</v>
      </c>
    </row>
    <row r="29" spans="9:22" ht="16.5" customHeight="1" x14ac:dyDescent="0.25">
      <c r="I29" s="34" t="s">
        <v>17</v>
      </c>
      <c r="J29" s="34">
        <f t="shared" ref="J29:U29" si="3">SUM(J24:J28)</f>
        <v>0</v>
      </c>
      <c r="K29" s="34">
        <f t="shared" si="3"/>
        <v>3</v>
      </c>
      <c r="L29" s="34">
        <f t="shared" si="3"/>
        <v>0</v>
      </c>
      <c r="M29" s="34">
        <f t="shared" si="3"/>
        <v>0</v>
      </c>
      <c r="N29" s="34">
        <f t="shared" si="3"/>
        <v>0</v>
      </c>
      <c r="O29" s="34">
        <f t="shared" si="3"/>
        <v>0</v>
      </c>
      <c r="P29" s="34">
        <f t="shared" si="3"/>
        <v>0</v>
      </c>
      <c r="Q29" s="34">
        <f t="shared" si="3"/>
        <v>0</v>
      </c>
      <c r="R29" s="34">
        <f t="shared" si="3"/>
        <v>2</v>
      </c>
      <c r="S29" s="34">
        <f t="shared" si="3"/>
        <v>0</v>
      </c>
      <c r="T29" s="34">
        <f t="shared" si="3"/>
        <v>0</v>
      </c>
      <c r="U29" s="76">
        <f t="shared" si="3"/>
        <v>0</v>
      </c>
      <c r="V29" s="37">
        <f t="shared" si="2"/>
        <v>5</v>
      </c>
    </row>
    <row r="33" spans="9:22" ht="16.5" customHeight="1" x14ac:dyDescent="0.25">
      <c r="I33" s="354" t="s">
        <v>225</v>
      </c>
      <c r="J33" s="355"/>
      <c r="K33" s="355"/>
      <c r="L33" s="355"/>
      <c r="M33" s="355"/>
      <c r="N33" s="356"/>
      <c r="P33" s="354" t="s">
        <v>226</v>
      </c>
      <c r="Q33" s="355"/>
      <c r="R33" s="355"/>
      <c r="S33" s="355"/>
      <c r="T33" s="355"/>
      <c r="U33" s="355"/>
      <c r="V33" s="356"/>
    </row>
    <row r="34" spans="9:22" ht="16.5" customHeight="1" x14ac:dyDescent="0.25">
      <c r="I34" s="357"/>
      <c r="J34" s="358"/>
      <c r="K34" s="358"/>
      <c r="L34" s="358"/>
      <c r="M34" s="358"/>
      <c r="N34" s="359"/>
      <c r="P34" s="357"/>
      <c r="Q34" s="358"/>
      <c r="R34" s="358"/>
      <c r="S34" s="358"/>
      <c r="T34" s="358"/>
      <c r="U34" s="358"/>
      <c r="V34" s="359"/>
    </row>
    <row r="35" spans="9:22" ht="16.5" customHeight="1" x14ac:dyDescent="0.25">
      <c r="I35" s="82" t="s">
        <v>4</v>
      </c>
      <c r="J35" s="390" t="s">
        <v>116</v>
      </c>
      <c r="K35" s="390"/>
      <c r="L35" s="427" t="s">
        <v>117</v>
      </c>
      <c r="M35" s="428"/>
      <c r="N35" s="2" t="s">
        <v>17</v>
      </c>
      <c r="P35" s="390" t="s">
        <v>94</v>
      </c>
      <c r="Q35" s="390"/>
      <c r="R35" s="390" t="s">
        <v>116</v>
      </c>
      <c r="S35" s="390"/>
      <c r="T35" s="427" t="s">
        <v>117</v>
      </c>
      <c r="U35" s="428"/>
      <c r="V35" s="2" t="s">
        <v>17</v>
      </c>
    </row>
    <row r="36" spans="9:22" ht="16.5" customHeight="1" x14ac:dyDescent="0.25">
      <c r="I36" s="74" t="s">
        <v>25</v>
      </c>
      <c r="J36" s="305"/>
      <c r="K36" s="305"/>
      <c r="L36" s="429"/>
      <c r="M36" s="430"/>
      <c r="N36" s="2">
        <f>SUM(J36:M36)</f>
        <v>0</v>
      </c>
      <c r="P36" s="305" t="s">
        <v>97</v>
      </c>
      <c r="Q36" s="305"/>
      <c r="R36" s="305">
        <v>5</v>
      </c>
      <c r="S36" s="305"/>
      <c r="T36" s="429"/>
      <c r="U36" s="430"/>
      <c r="V36" s="2">
        <f>SUM(R36:U36)</f>
        <v>5</v>
      </c>
    </row>
    <row r="37" spans="9:22" ht="16.5" customHeight="1" x14ac:dyDescent="0.25">
      <c r="I37" s="74" t="s">
        <v>33</v>
      </c>
      <c r="J37" s="305"/>
      <c r="K37" s="305"/>
      <c r="L37" s="429"/>
      <c r="M37" s="430"/>
      <c r="N37" s="2">
        <f t="shared" ref="N37:N50" si="4">SUM(J37:M37)</f>
        <v>0</v>
      </c>
      <c r="P37" s="305" t="s">
        <v>100</v>
      </c>
      <c r="Q37" s="305"/>
      <c r="R37" s="305"/>
      <c r="S37" s="305"/>
      <c r="T37" s="429"/>
      <c r="U37" s="430"/>
      <c r="V37" s="2">
        <f t="shared" ref="V37:V41" si="5">SUM(R37:U37)</f>
        <v>0</v>
      </c>
    </row>
    <row r="38" spans="9:22" ht="16.5" customHeight="1" x14ac:dyDescent="0.25">
      <c r="I38" s="74" t="s">
        <v>37</v>
      </c>
      <c r="J38" s="305"/>
      <c r="K38" s="305"/>
      <c r="L38" s="429"/>
      <c r="M38" s="430"/>
      <c r="N38" s="2">
        <f t="shared" si="4"/>
        <v>0</v>
      </c>
      <c r="P38" s="305" t="s">
        <v>103</v>
      </c>
      <c r="Q38" s="305"/>
      <c r="R38" s="305"/>
      <c r="S38" s="305"/>
      <c r="T38" s="429"/>
      <c r="U38" s="430"/>
      <c r="V38" s="2">
        <f t="shared" si="5"/>
        <v>0</v>
      </c>
    </row>
    <row r="39" spans="9:22" ht="16.5" customHeight="1" x14ac:dyDescent="0.25">
      <c r="I39" s="74" t="s">
        <v>40</v>
      </c>
      <c r="J39" s="305"/>
      <c r="K39" s="305"/>
      <c r="L39" s="429"/>
      <c r="M39" s="430"/>
      <c r="N39" s="2">
        <f t="shared" si="4"/>
        <v>0</v>
      </c>
      <c r="P39" s="305" t="s">
        <v>105</v>
      </c>
      <c r="Q39" s="305"/>
      <c r="R39" s="305"/>
      <c r="S39" s="305"/>
      <c r="T39" s="429"/>
      <c r="U39" s="430"/>
      <c r="V39" s="2">
        <f t="shared" si="5"/>
        <v>0</v>
      </c>
    </row>
    <row r="40" spans="9:22" ht="16.5" customHeight="1" x14ac:dyDescent="0.25">
      <c r="I40" s="74" t="s">
        <v>43</v>
      </c>
      <c r="J40" s="305"/>
      <c r="K40" s="305"/>
      <c r="L40" s="429"/>
      <c r="M40" s="430"/>
      <c r="N40" s="2">
        <f t="shared" si="4"/>
        <v>0</v>
      </c>
      <c r="P40" s="398" t="s">
        <v>109</v>
      </c>
      <c r="Q40" s="398"/>
      <c r="R40" s="398"/>
      <c r="S40" s="398"/>
      <c r="T40" s="433"/>
      <c r="U40" s="434"/>
      <c r="V40" s="92">
        <f t="shared" si="5"/>
        <v>0</v>
      </c>
    </row>
    <row r="41" spans="9:22" ht="16.5" customHeight="1" x14ac:dyDescent="0.25">
      <c r="I41" s="74" t="s">
        <v>45</v>
      </c>
      <c r="J41" s="305">
        <v>3</v>
      </c>
      <c r="K41" s="305"/>
      <c r="L41" s="429"/>
      <c r="M41" s="430"/>
      <c r="N41" s="2">
        <f t="shared" si="4"/>
        <v>3</v>
      </c>
      <c r="P41" s="394" t="s">
        <v>17</v>
      </c>
      <c r="Q41" s="394"/>
      <c r="R41" s="394">
        <v>5</v>
      </c>
      <c r="S41" s="394"/>
      <c r="T41" s="431">
        <f>SUM(T36:U40)</f>
        <v>0</v>
      </c>
      <c r="U41" s="432"/>
      <c r="V41" s="37">
        <f t="shared" si="5"/>
        <v>5</v>
      </c>
    </row>
    <row r="42" spans="9:22" ht="16.5" customHeight="1" x14ac:dyDescent="0.25">
      <c r="I42" s="74" t="s">
        <v>50</v>
      </c>
      <c r="J42" s="305">
        <v>2</v>
      </c>
      <c r="K42" s="305"/>
      <c r="L42" s="429"/>
      <c r="M42" s="430"/>
      <c r="N42" s="2">
        <f t="shared" si="4"/>
        <v>2</v>
      </c>
    </row>
    <row r="43" spans="9:22" ht="16.5" customHeight="1" x14ac:dyDescent="0.25">
      <c r="I43" s="74" t="s">
        <v>54</v>
      </c>
      <c r="J43" s="305"/>
      <c r="K43" s="305"/>
      <c r="L43" s="429"/>
      <c r="M43" s="430"/>
      <c r="N43" s="2">
        <f t="shared" si="4"/>
        <v>0</v>
      </c>
    </row>
    <row r="44" spans="9:22" ht="16.5" customHeight="1" x14ac:dyDescent="0.25">
      <c r="I44" s="74" t="s">
        <v>57</v>
      </c>
      <c r="J44" s="305"/>
      <c r="K44" s="305"/>
      <c r="L44" s="429"/>
      <c r="M44" s="430"/>
      <c r="N44" s="2">
        <f t="shared" si="4"/>
        <v>0</v>
      </c>
    </row>
    <row r="45" spans="9:22" ht="16.5" customHeight="1" x14ac:dyDescent="0.25">
      <c r="I45" s="74" t="s">
        <v>62</v>
      </c>
      <c r="J45" s="307"/>
      <c r="K45" s="309"/>
      <c r="L45" s="307"/>
      <c r="M45" s="395"/>
      <c r="N45" s="2">
        <f t="shared" si="4"/>
        <v>0</v>
      </c>
    </row>
    <row r="46" spans="9:22" ht="16.5" customHeight="1" x14ac:dyDescent="0.25">
      <c r="I46" s="74" t="s">
        <v>65</v>
      </c>
      <c r="J46" s="305"/>
      <c r="K46" s="305"/>
      <c r="L46" s="429"/>
      <c r="M46" s="430"/>
      <c r="N46" s="2">
        <f t="shared" si="4"/>
        <v>0</v>
      </c>
    </row>
    <row r="47" spans="9:22" ht="16.5" customHeight="1" x14ac:dyDescent="0.25">
      <c r="I47" s="74" t="s">
        <v>68</v>
      </c>
      <c r="J47" s="305"/>
      <c r="K47" s="305"/>
      <c r="L47" s="429"/>
      <c r="M47" s="430"/>
      <c r="N47" s="2">
        <f t="shared" si="4"/>
        <v>0</v>
      </c>
    </row>
    <row r="48" spans="9:22" ht="16.5" customHeight="1" x14ac:dyDescent="0.25">
      <c r="I48" s="75" t="s">
        <v>71</v>
      </c>
      <c r="J48" s="307"/>
      <c r="K48" s="309"/>
      <c r="L48" s="307"/>
      <c r="M48" s="395"/>
      <c r="N48" s="2">
        <f t="shared" si="4"/>
        <v>0</v>
      </c>
    </row>
    <row r="49" spans="9:14" ht="16.5" customHeight="1" x14ac:dyDescent="0.25">
      <c r="I49" s="35" t="s">
        <v>75</v>
      </c>
      <c r="J49" s="398"/>
      <c r="K49" s="398"/>
      <c r="L49" s="433"/>
      <c r="M49" s="434"/>
      <c r="N49" s="80">
        <f t="shared" si="4"/>
        <v>0</v>
      </c>
    </row>
    <row r="50" spans="9:14" ht="16.5" customHeight="1" x14ac:dyDescent="0.25">
      <c r="I50" s="34" t="s">
        <v>17</v>
      </c>
      <c r="J50" s="394">
        <v>5</v>
      </c>
      <c r="K50" s="394"/>
      <c r="L50" s="431">
        <f>SUM(L36:M49)</f>
        <v>0</v>
      </c>
      <c r="M50" s="432"/>
      <c r="N50" s="37">
        <f t="shared" si="4"/>
        <v>5</v>
      </c>
    </row>
  </sheetData>
  <mergeCells count="78">
    <mergeCell ref="B4:B6"/>
    <mergeCell ref="B7:B8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I3:V3"/>
    <mergeCell ref="I22:V22"/>
    <mergeCell ref="I33:N34"/>
    <mergeCell ref="P33:V34"/>
    <mergeCell ref="J35:K35"/>
    <mergeCell ref="L35:M35"/>
    <mergeCell ref="P35:Q35"/>
    <mergeCell ref="R35:S35"/>
    <mergeCell ref="T35:U35"/>
    <mergeCell ref="P36:Q36"/>
    <mergeCell ref="R36:S36"/>
    <mergeCell ref="T36:U36"/>
    <mergeCell ref="J37:K37"/>
    <mergeCell ref="L37:M37"/>
    <mergeCell ref="P37:Q37"/>
    <mergeCell ref="R37:S37"/>
    <mergeCell ref="T37:U37"/>
    <mergeCell ref="J36:K36"/>
    <mergeCell ref="L36:M36"/>
    <mergeCell ref="T40:U40"/>
    <mergeCell ref="J41:K41"/>
    <mergeCell ref="L41:M41"/>
    <mergeCell ref="J38:K38"/>
    <mergeCell ref="L38:M38"/>
    <mergeCell ref="P38:Q38"/>
    <mergeCell ref="R38:S38"/>
    <mergeCell ref="T38:U38"/>
    <mergeCell ref="J39:K39"/>
    <mergeCell ref="L39:M39"/>
    <mergeCell ref="P39:Q39"/>
    <mergeCell ref="R39:S39"/>
    <mergeCell ref="T39:U39"/>
    <mergeCell ref="P40:Q40"/>
    <mergeCell ref="T41:U41"/>
    <mergeCell ref="J42:K42"/>
    <mergeCell ref="L42:M42"/>
    <mergeCell ref="P41:Q41"/>
    <mergeCell ref="R40:S40"/>
    <mergeCell ref="R41:S41"/>
    <mergeCell ref="J40:K40"/>
    <mergeCell ref="L40:M40"/>
    <mergeCell ref="J44:K44"/>
    <mergeCell ref="L44:M44"/>
    <mergeCell ref="J45:K45"/>
    <mergeCell ref="L45:M45"/>
    <mergeCell ref="J43:K43"/>
    <mergeCell ref="L43:M43"/>
    <mergeCell ref="J46:K46"/>
    <mergeCell ref="L46:M46"/>
    <mergeCell ref="J50:K50"/>
    <mergeCell ref="L50:M50"/>
    <mergeCell ref="J47:K47"/>
    <mergeCell ref="L47:M47"/>
    <mergeCell ref="J48:K48"/>
    <mergeCell ref="L48:M48"/>
    <mergeCell ref="J49:K49"/>
    <mergeCell ref="L49:M49"/>
    <mergeCell ref="C16:D16"/>
    <mergeCell ref="E16:F16"/>
    <mergeCell ref="C15:D15"/>
    <mergeCell ref="E15:F15"/>
    <mergeCell ref="A12:G12"/>
    <mergeCell ref="A13:A14"/>
    <mergeCell ref="B13:B14"/>
    <mergeCell ref="C13:D14"/>
    <mergeCell ref="E13:F14"/>
    <mergeCell ref="G13:G14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ignoredErrors>
    <ignoredError sqref="C15:C16 E15:E16" formulaRange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80"/>
  <sheetViews>
    <sheetView topLeftCell="J28" zoomScaleNormal="100" workbookViewId="0">
      <selection activeCell="E83" sqref="E83"/>
    </sheetView>
  </sheetViews>
  <sheetFormatPr defaultRowHeight="16.5" customHeight="1" x14ac:dyDescent="0.25"/>
  <cols>
    <col min="1" max="1" width="4.7109375" style="94" customWidth="1"/>
    <col min="2" max="2" width="23.7109375" style="94" customWidth="1"/>
    <col min="3" max="3" width="9.7109375" style="94" customWidth="1"/>
    <col min="4" max="5" width="20.7109375" style="94" customWidth="1"/>
    <col min="6" max="6" width="15.7109375" style="94" customWidth="1"/>
    <col min="7" max="7" width="23.7109375" style="94" customWidth="1"/>
    <col min="8" max="8" width="15.7109375" style="94" customWidth="1"/>
    <col min="9" max="9" width="18.42578125" style="94" customWidth="1"/>
    <col min="10" max="22" width="8.7109375" style="94" customWidth="1"/>
    <col min="23" max="16384" width="9.140625" style="94"/>
  </cols>
  <sheetData>
    <row r="1" spans="1:22" ht="16.5" customHeight="1" x14ac:dyDescent="0.25">
      <c r="A1" s="321" t="s">
        <v>240</v>
      </c>
      <c r="B1" s="322"/>
      <c r="C1" s="322"/>
      <c r="D1" s="322"/>
      <c r="E1" s="322"/>
      <c r="F1" s="322"/>
      <c r="G1" s="322"/>
      <c r="H1" s="32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241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58">
        <v>1</v>
      </c>
      <c r="B4" s="449" t="s">
        <v>130</v>
      </c>
      <c r="C4" s="192" t="s">
        <v>135</v>
      </c>
      <c r="D4" s="192" t="s">
        <v>119</v>
      </c>
      <c r="E4" s="192" t="s">
        <v>132</v>
      </c>
      <c r="F4" s="208" t="s">
        <v>228</v>
      </c>
      <c r="G4" s="193">
        <v>426178.55</v>
      </c>
      <c r="H4" s="193">
        <v>64.989999999999995</v>
      </c>
      <c r="I4" s="82" t="s">
        <v>4</v>
      </c>
      <c r="J4" s="82" t="s">
        <v>5</v>
      </c>
      <c r="K4" s="82" t="s">
        <v>6</v>
      </c>
      <c r="L4" s="82" t="s">
        <v>7</v>
      </c>
      <c r="M4" s="82" t="s">
        <v>8</v>
      </c>
      <c r="N4" s="82" t="s">
        <v>9</v>
      </c>
      <c r="O4" s="82" t="s">
        <v>10</v>
      </c>
      <c r="P4" s="82" t="s">
        <v>11</v>
      </c>
      <c r="Q4" s="82" t="s">
        <v>12</v>
      </c>
      <c r="R4" s="82" t="s">
        <v>13</v>
      </c>
      <c r="S4" s="82" t="s">
        <v>14</v>
      </c>
      <c r="T4" s="82" t="s">
        <v>15</v>
      </c>
      <c r="U4" s="83" t="s">
        <v>16</v>
      </c>
      <c r="V4" s="2" t="s">
        <v>17</v>
      </c>
    </row>
    <row r="5" spans="1:22" ht="16.5" customHeight="1" x14ac:dyDescent="0.25">
      <c r="A5" s="186">
        <v>2</v>
      </c>
      <c r="B5" s="450"/>
      <c r="C5" s="192" t="s">
        <v>135</v>
      </c>
      <c r="D5" s="192" t="s">
        <v>119</v>
      </c>
      <c r="E5" s="192" t="s">
        <v>132</v>
      </c>
      <c r="F5" s="208" t="s">
        <v>262</v>
      </c>
      <c r="G5" s="193">
        <v>444567.96</v>
      </c>
      <c r="H5" s="193">
        <v>68.75</v>
      </c>
      <c r="I5" s="74" t="s">
        <v>25</v>
      </c>
      <c r="J5" s="74"/>
      <c r="K5" s="74"/>
      <c r="L5" s="74">
        <v>2</v>
      </c>
      <c r="M5" s="74"/>
      <c r="N5" s="74">
        <v>3</v>
      </c>
      <c r="O5" s="74">
        <v>1</v>
      </c>
      <c r="P5" s="74">
        <v>3</v>
      </c>
      <c r="Q5" s="74">
        <v>1</v>
      </c>
      <c r="R5" s="74">
        <v>1</v>
      </c>
      <c r="S5" s="74">
        <v>1</v>
      </c>
      <c r="T5" s="74"/>
      <c r="U5" s="72"/>
      <c r="V5" s="2">
        <f>SUM(J5:U5)</f>
        <v>12</v>
      </c>
    </row>
    <row r="6" spans="1:22" ht="16.5" customHeight="1" x14ac:dyDescent="0.25">
      <c r="A6" s="186">
        <v>3</v>
      </c>
      <c r="B6" s="450"/>
      <c r="C6" s="192" t="s">
        <v>135</v>
      </c>
      <c r="D6" s="192" t="s">
        <v>119</v>
      </c>
      <c r="E6" s="192" t="s">
        <v>132</v>
      </c>
      <c r="F6" s="208" t="s">
        <v>295</v>
      </c>
      <c r="G6" s="193">
        <v>854409.25</v>
      </c>
      <c r="H6" s="193">
        <v>158.03</v>
      </c>
      <c r="I6" s="74" t="s">
        <v>33</v>
      </c>
      <c r="J6" s="74"/>
      <c r="K6" s="74"/>
      <c r="L6" s="74"/>
      <c r="M6" s="74"/>
      <c r="N6" s="74"/>
      <c r="O6" s="74"/>
      <c r="P6" s="74">
        <v>1</v>
      </c>
      <c r="Q6" s="74"/>
      <c r="R6" s="74"/>
      <c r="S6" s="74"/>
      <c r="T6" s="74"/>
      <c r="U6" s="72"/>
      <c r="V6" s="2">
        <f t="shared" ref="V6:V19" si="0">SUM(J6:U6)</f>
        <v>1</v>
      </c>
    </row>
    <row r="7" spans="1:22" ht="16.5" customHeight="1" x14ac:dyDescent="0.25">
      <c r="A7" s="186">
        <v>4</v>
      </c>
      <c r="B7" s="450"/>
      <c r="C7" s="192" t="s">
        <v>135</v>
      </c>
      <c r="D7" s="192" t="s">
        <v>119</v>
      </c>
      <c r="E7" s="192" t="s">
        <v>132</v>
      </c>
      <c r="F7" s="208" t="s">
        <v>296</v>
      </c>
      <c r="G7" s="193">
        <v>653246.79</v>
      </c>
      <c r="H7" s="193">
        <v>85.25</v>
      </c>
      <c r="I7" s="74" t="s">
        <v>37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2"/>
      <c r="V7" s="2">
        <f t="shared" si="0"/>
        <v>0</v>
      </c>
    </row>
    <row r="8" spans="1:22" ht="16.5" customHeight="1" x14ac:dyDescent="0.25">
      <c r="A8" s="186">
        <v>5</v>
      </c>
      <c r="B8" s="450"/>
      <c r="C8" s="192" t="s">
        <v>135</v>
      </c>
      <c r="D8" s="192" t="s">
        <v>119</v>
      </c>
      <c r="E8" s="192" t="s">
        <v>132</v>
      </c>
      <c r="F8" s="208" t="s">
        <v>297</v>
      </c>
      <c r="G8" s="193">
        <v>505721.02</v>
      </c>
      <c r="H8" s="193">
        <v>89.57</v>
      </c>
      <c r="I8" s="74" t="s">
        <v>40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  <c r="V8" s="2">
        <f t="shared" si="0"/>
        <v>0</v>
      </c>
    </row>
    <row r="9" spans="1:22" ht="16.5" customHeight="1" x14ac:dyDescent="0.25">
      <c r="A9" s="186">
        <v>6</v>
      </c>
      <c r="B9" s="450"/>
      <c r="C9" s="192" t="s">
        <v>135</v>
      </c>
      <c r="D9" s="192" t="s">
        <v>119</v>
      </c>
      <c r="E9" s="192" t="s">
        <v>132</v>
      </c>
      <c r="F9" s="208" t="s">
        <v>298</v>
      </c>
      <c r="G9" s="193" t="s">
        <v>299</v>
      </c>
      <c r="H9" s="193" t="s">
        <v>300</v>
      </c>
      <c r="I9" s="74" t="s">
        <v>43</v>
      </c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2"/>
      <c r="V9" s="2">
        <f t="shared" si="0"/>
        <v>0</v>
      </c>
    </row>
    <row r="10" spans="1:22" ht="16.5" customHeight="1" x14ac:dyDescent="0.25">
      <c r="A10" s="186">
        <v>7</v>
      </c>
      <c r="B10" s="450"/>
      <c r="C10" s="192" t="s">
        <v>135</v>
      </c>
      <c r="D10" s="192" t="s">
        <v>119</v>
      </c>
      <c r="E10" s="192" t="s">
        <v>132</v>
      </c>
      <c r="F10" s="208" t="s">
        <v>311</v>
      </c>
      <c r="G10" s="193">
        <v>444051.9</v>
      </c>
      <c r="H10" s="193">
        <v>87.89</v>
      </c>
      <c r="I10" s="74" t="s">
        <v>45</v>
      </c>
      <c r="J10" s="74">
        <v>1</v>
      </c>
      <c r="K10" s="74"/>
      <c r="L10" s="74"/>
      <c r="M10" s="74">
        <v>1</v>
      </c>
      <c r="N10" s="74">
        <v>2</v>
      </c>
      <c r="O10" s="74"/>
      <c r="P10" s="74"/>
      <c r="Q10" s="74"/>
      <c r="R10" s="74">
        <v>2</v>
      </c>
      <c r="S10" s="74">
        <v>1</v>
      </c>
      <c r="T10" s="74"/>
      <c r="U10" s="72"/>
      <c r="V10" s="2">
        <f t="shared" si="0"/>
        <v>7</v>
      </c>
    </row>
    <row r="11" spans="1:22" ht="16.5" customHeight="1" x14ac:dyDescent="0.25">
      <c r="A11" s="186">
        <v>8</v>
      </c>
      <c r="B11" s="450"/>
      <c r="C11" s="192" t="s">
        <v>135</v>
      </c>
      <c r="D11" s="192" t="s">
        <v>119</v>
      </c>
      <c r="E11" s="192" t="s">
        <v>132</v>
      </c>
      <c r="F11" s="208" t="s">
        <v>312</v>
      </c>
      <c r="G11" s="193">
        <v>535794.77</v>
      </c>
      <c r="H11" s="193">
        <v>93.13</v>
      </c>
      <c r="I11" s="74" t="s">
        <v>50</v>
      </c>
      <c r="J11" s="74"/>
      <c r="K11" s="74"/>
      <c r="L11" s="74"/>
      <c r="M11" s="74"/>
      <c r="N11" s="74"/>
      <c r="O11" s="74"/>
      <c r="P11" s="74">
        <v>1</v>
      </c>
      <c r="Q11" s="74">
        <v>1</v>
      </c>
      <c r="R11" s="74">
        <v>1</v>
      </c>
      <c r="S11" s="74"/>
      <c r="T11" s="74">
        <v>1</v>
      </c>
      <c r="U11" s="72">
        <v>1</v>
      </c>
      <c r="V11" s="2">
        <f t="shared" si="0"/>
        <v>5</v>
      </c>
    </row>
    <row r="12" spans="1:22" ht="16.5" customHeight="1" x14ac:dyDescent="0.25">
      <c r="A12" s="186">
        <v>9</v>
      </c>
      <c r="B12" s="450"/>
      <c r="C12" s="137" t="s">
        <v>137</v>
      </c>
      <c r="D12" s="137" t="s">
        <v>119</v>
      </c>
      <c r="E12" s="137" t="s">
        <v>132</v>
      </c>
      <c r="F12" s="138" t="s">
        <v>314</v>
      </c>
      <c r="G12" s="139">
        <v>550954.31999999995</v>
      </c>
      <c r="H12" s="143">
        <v>100.8</v>
      </c>
      <c r="I12" s="74" t="s">
        <v>54</v>
      </c>
      <c r="J12" s="74"/>
      <c r="K12" s="74"/>
      <c r="L12" s="74">
        <v>1</v>
      </c>
      <c r="M12" s="74"/>
      <c r="N12" s="74">
        <v>2</v>
      </c>
      <c r="O12" s="74">
        <v>1</v>
      </c>
      <c r="P12" s="74"/>
      <c r="Q12" s="74"/>
      <c r="R12" s="74">
        <v>1</v>
      </c>
      <c r="S12" s="74"/>
      <c r="T12" s="74"/>
      <c r="U12" s="72">
        <v>1</v>
      </c>
      <c r="V12" s="2">
        <f t="shared" si="0"/>
        <v>6</v>
      </c>
    </row>
    <row r="13" spans="1:22" ht="16.5" customHeight="1" x14ac:dyDescent="0.25">
      <c r="A13" s="186">
        <v>10</v>
      </c>
      <c r="B13" s="450"/>
      <c r="C13" s="192" t="s">
        <v>135</v>
      </c>
      <c r="D13" s="192" t="s">
        <v>119</v>
      </c>
      <c r="E13" s="192" t="s">
        <v>132</v>
      </c>
      <c r="F13" s="208" t="s">
        <v>310</v>
      </c>
      <c r="G13" s="193">
        <v>396803.16</v>
      </c>
      <c r="H13" s="193">
        <v>65.489999999999995</v>
      </c>
      <c r="I13" s="74" t="s">
        <v>57</v>
      </c>
      <c r="J13" s="74"/>
      <c r="K13" s="74"/>
      <c r="L13" s="74"/>
      <c r="M13" s="74"/>
      <c r="N13" s="74"/>
      <c r="O13" s="74"/>
      <c r="P13" s="74"/>
      <c r="Q13" s="74"/>
      <c r="R13" s="74">
        <v>1</v>
      </c>
      <c r="S13" s="74">
        <v>3</v>
      </c>
      <c r="T13" s="74">
        <v>1</v>
      </c>
      <c r="U13" s="72"/>
      <c r="V13" s="2">
        <f t="shared" si="0"/>
        <v>5</v>
      </c>
    </row>
    <row r="14" spans="1:22" ht="16.5" customHeight="1" x14ac:dyDescent="0.25">
      <c r="A14" s="186">
        <v>11</v>
      </c>
      <c r="B14" s="450"/>
      <c r="C14" s="192" t="s">
        <v>135</v>
      </c>
      <c r="D14" s="192" t="s">
        <v>215</v>
      </c>
      <c r="E14" s="192" t="s">
        <v>132</v>
      </c>
      <c r="F14" s="208" t="s">
        <v>417</v>
      </c>
      <c r="G14" s="193">
        <v>616728.06999999995</v>
      </c>
      <c r="H14" s="193">
        <v>70.959999999999994</v>
      </c>
      <c r="I14" s="74" t="s">
        <v>62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2"/>
      <c r="V14" s="2">
        <f t="shared" si="0"/>
        <v>0</v>
      </c>
    </row>
    <row r="15" spans="1:22" ht="16.5" customHeight="1" x14ac:dyDescent="0.25">
      <c r="A15" s="169">
        <v>12</v>
      </c>
      <c r="B15" s="451"/>
      <c r="C15" s="190">
        <v>235</v>
      </c>
      <c r="D15" s="190" t="s">
        <v>215</v>
      </c>
      <c r="E15" s="190" t="s">
        <v>132</v>
      </c>
      <c r="F15" s="209" t="s">
        <v>415</v>
      </c>
      <c r="G15" s="191">
        <v>299884.59999999998</v>
      </c>
      <c r="H15" s="191">
        <v>1323</v>
      </c>
      <c r="I15" s="74" t="s">
        <v>65</v>
      </c>
      <c r="J15" s="74"/>
      <c r="K15" s="74"/>
      <c r="L15" s="74"/>
      <c r="M15" s="74"/>
      <c r="N15" s="74"/>
      <c r="O15" s="74"/>
      <c r="P15" s="74"/>
      <c r="Q15" s="74"/>
      <c r="R15" s="74">
        <v>1</v>
      </c>
      <c r="S15" s="74"/>
      <c r="T15" s="74"/>
      <c r="U15" s="72"/>
      <c r="V15" s="2">
        <f t="shared" si="0"/>
        <v>1</v>
      </c>
    </row>
    <row r="16" spans="1:22" ht="16.5" customHeight="1" x14ac:dyDescent="0.25">
      <c r="A16" s="173">
        <v>13</v>
      </c>
      <c r="B16" s="195" t="s">
        <v>201</v>
      </c>
      <c r="C16" s="195">
        <v>176</v>
      </c>
      <c r="D16" s="195" t="s">
        <v>215</v>
      </c>
      <c r="E16" s="195" t="s">
        <v>132</v>
      </c>
      <c r="F16" s="210" t="s">
        <v>434</v>
      </c>
      <c r="G16" s="196">
        <v>444644.76</v>
      </c>
      <c r="H16" s="196">
        <v>826</v>
      </c>
      <c r="I16" s="74" t="s">
        <v>68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2"/>
      <c r="V16" s="2">
        <f t="shared" si="0"/>
        <v>0</v>
      </c>
    </row>
    <row r="17" spans="1:22" ht="16.5" customHeight="1" x14ac:dyDescent="0.25">
      <c r="A17" s="186">
        <v>14</v>
      </c>
      <c r="B17" s="450" t="s">
        <v>160</v>
      </c>
      <c r="C17" s="192" t="s">
        <v>161</v>
      </c>
      <c r="D17" s="192" t="s">
        <v>215</v>
      </c>
      <c r="E17" s="192" t="s">
        <v>132</v>
      </c>
      <c r="F17" s="208" t="s">
        <v>138</v>
      </c>
      <c r="G17" s="193">
        <v>75200</v>
      </c>
      <c r="H17" s="193">
        <v>731</v>
      </c>
      <c r="I17" s="75" t="s">
        <v>71</v>
      </c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59"/>
      <c r="V17" s="2">
        <f t="shared" si="0"/>
        <v>0</v>
      </c>
    </row>
    <row r="18" spans="1:22" ht="16.5" customHeight="1" x14ac:dyDescent="0.25">
      <c r="A18" s="186">
        <v>15</v>
      </c>
      <c r="B18" s="450"/>
      <c r="C18" s="150">
        <v>2067</v>
      </c>
      <c r="D18" s="150" t="s">
        <v>215</v>
      </c>
      <c r="E18" s="150" t="s">
        <v>132</v>
      </c>
      <c r="F18" s="211" t="s">
        <v>270</v>
      </c>
      <c r="G18" s="149">
        <v>707582.61</v>
      </c>
      <c r="H18" s="149">
        <v>844</v>
      </c>
      <c r="I18" s="75" t="s">
        <v>75</v>
      </c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59"/>
      <c r="V18" s="80">
        <f t="shared" si="0"/>
        <v>0</v>
      </c>
    </row>
    <row r="19" spans="1:22" ht="16.5" customHeight="1" x14ac:dyDescent="0.25">
      <c r="A19" s="186">
        <v>16</v>
      </c>
      <c r="B19" s="450"/>
      <c r="C19" s="137">
        <v>1845</v>
      </c>
      <c r="D19" s="137" t="s">
        <v>215</v>
      </c>
      <c r="E19" s="137" t="s">
        <v>132</v>
      </c>
      <c r="F19" s="138" t="s">
        <v>308</v>
      </c>
      <c r="G19" s="139">
        <v>357308.15999999997</v>
      </c>
      <c r="H19" s="139">
        <v>1308</v>
      </c>
      <c r="I19" s="34" t="s">
        <v>17</v>
      </c>
      <c r="J19" s="34">
        <f>SUM(J5:J18)</f>
        <v>1</v>
      </c>
      <c r="K19" s="34">
        <f t="shared" ref="K19:U19" si="1">SUM(K5:K18)</f>
        <v>0</v>
      </c>
      <c r="L19" s="34">
        <f t="shared" si="1"/>
        <v>3</v>
      </c>
      <c r="M19" s="34">
        <f t="shared" si="1"/>
        <v>1</v>
      </c>
      <c r="N19" s="34">
        <f t="shared" si="1"/>
        <v>7</v>
      </c>
      <c r="O19" s="34">
        <f t="shared" si="1"/>
        <v>2</v>
      </c>
      <c r="P19" s="34">
        <f t="shared" si="1"/>
        <v>5</v>
      </c>
      <c r="Q19" s="34">
        <f t="shared" si="1"/>
        <v>2</v>
      </c>
      <c r="R19" s="34">
        <f t="shared" si="1"/>
        <v>7</v>
      </c>
      <c r="S19" s="34">
        <f t="shared" si="1"/>
        <v>5</v>
      </c>
      <c r="T19" s="34">
        <f t="shared" si="1"/>
        <v>2</v>
      </c>
      <c r="U19" s="76">
        <f t="shared" si="1"/>
        <v>2</v>
      </c>
      <c r="V19" s="37">
        <f t="shared" si="0"/>
        <v>37</v>
      </c>
    </row>
    <row r="20" spans="1:22" ht="16.5" customHeight="1" x14ac:dyDescent="0.25">
      <c r="A20" s="186">
        <v>17</v>
      </c>
      <c r="B20" s="450"/>
      <c r="C20" s="137">
        <v>1942</v>
      </c>
      <c r="D20" s="137" t="s">
        <v>215</v>
      </c>
      <c r="E20" s="137" t="s">
        <v>132</v>
      </c>
      <c r="F20" s="138" t="s">
        <v>397</v>
      </c>
      <c r="G20" s="139">
        <v>237696.7</v>
      </c>
      <c r="H20" s="139">
        <v>526</v>
      </c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</row>
    <row r="21" spans="1:22" ht="16.5" customHeight="1" x14ac:dyDescent="0.25">
      <c r="A21" s="186">
        <v>18</v>
      </c>
      <c r="B21" s="450"/>
      <c r="C21" s="137">
        <v>1970</v>
      </c>
      <c r="D21" s="137" t="s">
        <v>215</v>
      </c>
      <c r="E21" s="137" t="s">
        <v>132</v>
      </c>
      <c r="F21" s="138" t="s">
        <v>423</v>
      </c>
      <c r="G21" s="139">
        <v>51866.8</v>
      </c>
      <c r="H21" s="139">
        <v>1056</v>
      </c>
      <c r="I21" s="60"/>
      <c r="J21" s="40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</row>
    <row r="22" spans="1:22" ht="16.5" customHeight="1" x14ac:dyDescent="0.25">
      <c r="A22" s="186">
        <v>19</v>
      </c>
      <c r="B22" s="450"/>
      <c r="C22" s="137">
        <v>894</v>
      </c>
      <c r="D22" s="137" t="s">
        <v>215</v>
      </c>
      <c r="E22" s="137" t="s">
        <v>132</v>
      </c>
      <c r="F22" s="138" t="s">
        <v>406</v>
      </c>
      <c r="G22" s="139">
        <v>7750</v>
      </c>
      <c r="H22" s="139">
        <v>200.25</v>
      </c>
      <c r="I22" s="321" t="s">
        <v>242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1:22" ht="16.5" customHeight="1" x14ac:dyDescent="0.25">
      <c r="A23" s="207">
        <v>20</v>
      </c>
      <c r="B23" s="451"/>
      <c r="C23" s="162">
        <v>1970</v>
      </c>
      <c r="D23" s="162" t="s">
        <v>215</v>
      </c>
      <c r="E23" s="162" t="s">
        <v>132</v>
      </c>
      <c r="F23" s="164" t="s">
        <v>419</v>
      </c>
      <c r="G23" s="165">
        <v>53229.89</v>
      </c>
      <c r="H23" s="165">
        <v>1056</v>
      </c>
      <c r="I23" s="82" t="s">
        <v>94</v>
      </c>
      <c r="J23" s="78" t="s">
        <v>5</v>
      </c>
      <c r="K23" s="78" t="s">
        <v>6</v>
      </c>
      <c r="L23" s="78" t="s">
        <v>7</v>
      </c>
      <c r="M23" s="78" t="s">
        <v>8</v>
      </c>
      <c r="N23" s="78" t="s">
        <v>9</v>
      </c>
      <c r="O23" s="78" t="s">
        <v>10</v>
      </c>
      <c r="P23" s="78" t="s">
        <v>11</v>
      </c>
      <c r="Q23" s="78" t="s">
        <v>12</v>
      </c>
      <c r="R23" s="78" t="s">
        <v>13</v>
      </c>
      <c r="S23" s="78" t="s">
        <v>14</v>
      </c>
      <c r="T23" s="78" t="s">
        <v>15</v>
      </c>
      <c r="U23" s="90" t="s">
        <v>16</v>
      </c>
      <c r="V23" s="2" t="s">
        <v>17</v>
      </c>
    </row>
    <row r="24" spans="1:22" ht="16.5" customHeight="1" x14ac:dyDescent="0.25">
      <c r="A24" s="186">
        <v>21</v>
      </c>
      <c r="B24" s="377" t="s">
        <v>206</v>
      </c>
      <c r="C24" s="184">
        <v>1108</v>
      </c>
      <c r="D24" s="184" t="s">
        <v>215</v>
      </c>
      <c r="E24" s="184" t="s">
        <v>132</v>
      </c>
      <c r="F24" s="147" t="s">
        <v>385</v>
      </c>
      <c r="G24" s="148">
        <v>290000</v>
      </c>
      <c r="H24" s="148">
        <v>621</v>
      </c>
      <c r="I24" s="74" t="s">
        <v>97</v>
      </c>
      <c r="J24" s="74">
        <v>1</v>
      </c>
      <c r="K24" s="74"/>
      <c r="L24" s="74">
        <v>3</v>
      </c>
      <c r="M24" s="74">
        <v>1</v>
      </c>
      <c r="N24" s="74">
        <v>7</v>
      </c>
      <c r="O24" s="74">
        <v>2</v>
      </c>
      <c r="P24" s="74">
        <v>5</v>
      </c>
      <c r="Q24" s="74">
        <v>2</v>
      </c>
      <c r="R24" s="74">
        <v>7</v>
      </c>
      <c r="S24" s="74">
        <v>5</v>
      </c>
      <c r="T24" s="74">
        <v>2</v>
      </c>
      <c r="U24" s="1">
        <v>2</v>
      </c>
      <c r="V24" s="2">
        <f>SUM(J24:U24)</f>
        <v>37</v>
      </c>
    </row>
    <row r="25" spans="1:22" ht="16.5" customHeight="1" x14ac:dyDescent="0.25">
      <c r="A25" s="186">
        <v>22</v>
      </c>
      <c r="B25" s="377"/>
      <c r="C25" s="137" t="s">
        <v>430</v>
      </c>
      <c r="D25" s="137" t="s">
        <v>215</v>
      </c>
      <c r="E25" s="137" t="s">
        <v>132</v>
      </c>
      <c r="F25" s="138" t="s">
        <v>431</v>
      </c>
      <c r="G25" s="139">
        <v>1183916.6399999999</v>
      </c>
      <c r="H25" s="139">
        <v>1099</v>
      </c>
      <c r="I25" s="74" t="s">
        <v>100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1"/>
      <c r="V25" s="2">
        <f t="shared" ref="V25:V29" si="2">SUM(J25:U25)</f>
        <v>0</v>
      </c>
    </row>
    <row r="26" spans="1:22" ht="16.5" customHeight="1" x14ac:dyDescent="0.25">
      <c r="A26" s="186">
        <v>23</v>
      </c>
      <c r="B26" s="377"/>
      <c r="C26" s="137" t="s">
        <v>420</v>
      </c>
      <c r="D26" s="137" t="s">
        <v>215</v>
      </c>
      <c r="E26" s="137" t="s">
        <v>132</v>
      </c>
      <c r="F26" s="138" t="s">
        <v>344</v>
      </c>
      <c r="G26" s="139">
        <v>747836.9</v>
      </c>
      <c r="H26" s="139">
        <v>650</v>
      </c>
      <c r="I26" s="74" t="s">
        <v>103</v>
      </c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1"/>
      <c r="V26" s="2">
        <f t="shared" si="2"/>
        <v>0</v>
      </c>
    </row>
    <row r="27" spans="1:22" ht="16.5" customHeight="1" x14ac:dyDescent="0.25">
      <c r="A27" s="186">
        <v>24</v>
      </c>
      <c r="B27" s="377"/>
      <c r="C27" s="137" t="s">
        <v>421</v>
      </c>
      <c r="D27" s="137" t="s">
        <v>215</v>
      </c>
      <c r="E27" s="137" t="s">
        <v>132</v>
      </c>
      <c r="F27" s="138" t="s">
        <v>422</v>
      </c>
      <c r="G27" s="139">
        <v>181049.64</v>
      </c>
      <c r="H27" s="139">
        <v>2005</v>
      </c>
      <c r="I27" s="74" t="s">
        <v>105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1"/>
      <c r="V27" s="2">
        <f t="shared" si="2"/>
        <v>0</v>
      </c>
    </row>
    <row r="28" spans="1:22" ht="16.5" customHeight="1" x14ac:dyDescent="0.25">
      <c r="A28" s="207">
        <v>25</v>
      </c>
      <c r="B28" s="437"/>
      <c r="C28" s="162">
        <v>748</v>
      </c>
      <c r="D28" s="162" t="s">
        <v>215</v>
      </c>
      <c r="E28" s="162" t="s">
        <v>132</v>
      </c>
      <c r="F28" s="164" t="s">
        <v>414</v>
      </c>
      <c r="G28" s="165">
        <v>225000</v>
      </c>
      <c r="H28" s="165">
        <v>2426</v>
      </c>
      <c r="I28" s="35" t="s">
        <v>109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92">
        <f t="shared" si="2"/>
        <v>0</v>
      </c>
    </row>
    <row r="29" spans="1:22" ht="16.5" customHeight="1" x14ac:dyDescent="0.25">
      <c r="A29" s="186">
        <v>26</v>
      </c>
      <c r="B29" s="377" t="s">
        <v>156</v>
      </c>
      <c r="C29" s="184">
        <v>2588</v>
      </c>
      <c r="D29" s="184" t="s">
        <v>215</v>
      </c>
      <c r="E29" s="184" t="s">
        <v>132</v>
      </c>
      <c r="F29" s="147" t="s">
        <v>228</v>
      </c>
      <c r="G29" s="148">
        <v>315000</v>
      </c>
      <c r="H29" s="212">
        <v>2032</v>
      </c>
      <c r="I29" s="34" t="s">
        <v>17</v>
      </c>
      <c r="J29" s="34">
        <f t="shared" ref="J29:U29" si="3">SUM(J24:J28)</f>
        <v>1</v>
      </c>
      <c r="K29" s="34">
        <f t="shared" si="3"/>
        <v>0</v>
      </c>
      <c r="L29" s="34">
        <f t="shared" si="3"/>
        <v>3</v>
      </c>
      <c r="M29" s="34">
        <f t="shared" si="3"/>
        <v>1</v>
      </c>
      <c r="N29" s="34">
        <f t="shared" si="3"/>
        <v>7</v>
      </c>
      <c r="O29" s="34">
        <f t="shared" si="3"/>
        <v>2</v>
      </c>
      <c r="P29" s="34">
        <f t="shared" si="3"/>
        <v>5</v>
      </c>
      <c r="Q29" s="34">
        <f t="shared" si="3"/>
        <v>2</v>
      </c>
      <c r="R29" s="34">
        <f t="shared" si="3"/>
        <v>7</v>
      </c>
      <c r="S29" s="34">
        <f t="shared" si="3"/>
        <v>5</v>
      </c>
      <c r="T29" s="34">
        <f t="shared" si="3"/>
        <v>2</v>
      </c>
      <c r="U29" s="76">
        <f t="shared" si="3"/>
        <v>2</v>
      </c>
      <c r="V29" s="37">
        <f t="shared" si="2"/>
        <v>37</v>
      </c>
    </row>
    <row r="30" spans="1:22" ht="16.5" customHeight="1" x14ac:dyDescent="0.25">
      <c r="A30" s="186">
        <v>27</v>
      </c>
      <c r="B30" s="377"/>
      <c r="C30" s="137">
        <v>2181</v>
      </c>
      <c r="D30" s="137" t="s">
        <v>215</v>
      </c>
      <c r="E30" s="137" t="s">
        <v>132</v>
      </c>
      <c r="F30" s="138" t="s">
        <v>308</v>
      </c>
      <c r="G30" s="139">
        <v>20000</v>
      </c>
      <c r="H30" s="139">
        <v>1986</v>
      </c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</row>
    <row r="31" spans="1:22" ht="16.5" customHeight="1" x14ac:dyDescent="0.25">
      <c r="A31" s="186">
        <v>28</v>
      </c>
      <c r="B31" s="377"/>
      <c r="C31" s="137">
        <v>2217</v>
      </c>
      <c r="D31" s="137" t="s">
        <v>215</v>
      </c>
      <c r="E31" s="137" t="s">
        <v>132</v>
      </c>
      <c r="F31" s="138" t="s">
        <v>403</v>
      </c>
      <c r="G31" s="139">
        <v>40000</v>
      </c>
      <c r="H31" s="139">
        <v>428.5</v>
      </c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</row>
    <row r="32" spans="1:22" ht="16.5" customHeight="1" x14ac:dyDescent="0.25">
      <c r="A32" s="186">
        <v>29</v>
      </c>
      <c r="B32" s="377"/>
      <c r="C32" s="137" t="s">
        <v>432</v>
      </c>
      <c r="D32" s="137" t="s">
        <v>215</v>
      </c>
      <c r="E32" s="137" t="s">
        <v>132</v>
      </c>
      <c r="F32" s="138" t="s">
        <v>433</v>
      </c>
      <c r="G32" s="139">
        <v>273967.49</v>
      </c>
      <c r="H32" s="139">
        <v>1325</v>
      </c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</row>
    <row r="33" spans="1:22" ht="16.5" customHeight="1" x14ac:dyDescent="0.25">
      <c r="A33" s="186">
        <v>30</v>
      </c>
      <c r="B33" s="377"/>
      <c r="C33" s="137" t="s">
        <v>429</v>
      </c>
      <c r="D33" s="137" t="s">
        <v>215</v>
      </c>
      <c r="E33" s="137" t="s">
        <v>132</v>
      </c>
      <c r="F33" s="138" t="s">
        <v>331</v>
      </c>
      <c r="G33" s="139">
        <v>134280.07</v>
      </c>
      <c r="H33" s="139">
        <v>2046</v>
      </c>
      <c r="I33" s="354" t="s">
        <v>243</v>
      </c>
      <c r="J33" s="414"/>
      <c r="K33" s="414"/>
      <c r="L33" s="414"/>
      <c r="M33" s="414"/>
      <c r="N33" s="363"/>
      <c r="O33" s="93"/>
      <c r="P33" s="354" t="s">
        <v>244</v>
      </c>
      <c r="Q33" s="355"/>
      <c r="R33" s="355"/>
      <c r="S33" s="355"/>
      <c r="T33" s="355"/>
      <c r="U33" s="355"/>
      <c r="V33" s="356"/>
    </row>
    <row r="34" spans="1:22" ht="16.5" customHeight="1" x14ac:dyDescent="0.25">
      <c r="A34" s="207">
        <v>31</v>
      </c>
      <c r="B34" s="437"/>
      <c r="C34" s="162">
        <v>2239</v>
      </c>
      <c r="D34" s="162" t="s">
        <v>215</v>
      </c>
      <c r="E34" s="162" t="s">
        <v>132</v>
      </c>
      <c r="F34" s="164" t="s">
        <v>358</v>
      </c>
      <c r="G34" s="165">
        <v>377552.5</v>
      </c>
      <c r="H34" s="165">
        <v>1531</v>
      </c>
      <c r="I34" s="364"/>
      <c r="J34" s="415"/>
      <c r="K34" s="415"/>
      <c r="L34" s="415"/>
      <c r="M34" s="415"/>
      <c r="N34" s="365"/>
      <c r="O34" s="93"/>
      <c r="P34" s="357"/>
      <c r="Q34" s="358"/>
      <c r="R34" s="358"/>
      <c r="S34" s="358"/>
      <c r="T34" s="358"/>
      <c r="U34" s="358"/>
      <c r="V34" s="359"/>
    </row>
    <row r="35" spans="1:22" ht="16.5" customHeight="1" x14ac:dyDescent="0.25">
      <c r="A35" s="186">
        <v>32</v>
      </c>
      <c r="B35" s="377" t="s">
        <v>208</v>
      </c>
      <c r="C35" s="184">
        <v>262</v>
      </c>
      <c r="D35" s="184" t="s">
        <v>215</v>
      </c>
      <c r="E35" s="184" t="s">
        <v>132</v>
      </c>
      <c r="F35" s="147" t="s">
        <v>383</v>
      </c>
      <c r="G35" s="148">
        <v>112160.05</v>
      </c>
      <c r="H35" s="148">
        <v>3636</v>
      </c>
      <c r="I35" s="82" t="s">
        <v>4</v>
      </c>
      <c r="J35" s="310" t="s">
        <v>451</v>
      </c>
      <c r="K35" s="311"/>
      <c r="L35" s="310" t="s">
        <v>117</v>
      </c>
      <c r="M35" s="416"/>
      <c r="N35" s="2" t="s">
        <v>17</v>
      </c>
      <c r="O35" s="93"/>
      <c r="P35" s="310" t="s">
        <v>94</v>
      </c>
      <c r="Q35" s="311"/>
      <c r="R35" s="310" t="s">
        <v>451</v>
      </c>
      <c r="S35" s="311"/>
      <c r="T35" s="310" t="s">
        <v>117</v>
      </c>
      <c r="U35" s="416"/>
      <c r="V35" s="2" t="s">
        <v>17</v>
      </c>
    </row>
    <row r="36" spans="1:22" ht="16.5" customHeight="1" x14ac:dyDescent="0.25">
      <c r="A36" s="186">
        <v>33</v>
      </c>
      <c r="B36" s="377"/>
      <c r="C36" s="137" t="s">
        <v>418</v>
      </c>
      <c r="D36" s="137" t="s">
        <v>215</v>
      </c>
      <c r="E36" s="137" t="s">
        <v>132</v>
      </c>
      <c r="F36" s="138" t="s">
        <v>419</v>
      </c>
      <c r="G36" s="139">
        <v>616000</v>
      </c>
      <c r="H36" s="139">
        <v>511</v>
      </c>
      <c r="I36" s="74" t="s">
        <v>25</v>
      </c>
      <c r="J36" s="307">
        <v>10</v>
      </c>
      <c r="K36" s="309"/>
      <c r="L36" s="307">
        <v>2</v>
      </c>
      <c r="M36" s="395"/>
      <c r="N36" s="2">
        <f>SUM(J36:M36)</f>
        <v>12</v>
      </c>
      <c r="O36" s="93"/>
      <c r="P36" s="307" t="s">
        <v>97</v>
      </c>
      <c r="Q36" s="309"/>
      <c r="R36" s="307">
        <v>10</v>
      </c>
      <c r="S36" s="309"/>
      <c r="T36" s="307">
        <v>27</v>
      </c>
      <c r="U36" s="395"/>
      <c r="V36" s="2">
        <f>SUM(R36:U36)</f>
        <v>37</v>
      </c>
    </row>
    <row r="37" spans="1:22" ht="16.5" customHeight="1" x14ac:dyDescent="0.25">
      <c r="A37" s="186">
        <v>34</v>
      </c>
      <c r="B37" s="377"/>
      <c r="C37" s="137">
        <v>353</v>
      </c>
      <c r="D37" s="137" t="s">
        <v>215</v>
      </c>
      <c r="E37" s="137" t="s">
        <v>132</v>
      </c>
      <c r="F37" s="138" t="s">
        <v>416</v>
      </c>
      <c r="G37" s="139">
        <v>172560.69</v>
      </c>
      <c r="H37" s="139">
        <v>1528</v>
      </c>
      <c r="I37" s="74" t="s">
        <v>33</v>
      </c>
      <c r="J37" s="307"/>
      <c r="K37" s="309"/>
      <c r="L37" s="307">
        <v>1</v>
      </c>
      <c r="M37" s="395"/>
      <c r="N37" s="2">
        <f t="shared" ref="N37:N50" si="4">SUM(J37:M37)</f>
        <v>1</v>
      </c>
      <c r="O37" s="93"/>
      <c r="P37" s="307" t="s">
        <v>103</v>
      </c>
      <c r="Q37" s="309"/>
      <c r="R37" s="307"/>
      <c r="S37" s="309"/>
      <c r="T37" s="307"/>
      <c r="U37" s="395"/>
      <c r="V37" s="2">
        <f t="shared" ref="V37:V41" si="5">SUM(R37:U37)</f>
        <v>0</v>
      </c>
    </row>
    <row r="38" spans="1:22" ht="16.5" customHeight="1" x14ac:dyDescent="0.25">
      <c r="A38" s="186">
        <v>35</v>
      </c>
      <c r="B38" s="377"/>
      <c r="C38" s="137">
        <v>247</v>
      </c>
      <c r="D38" s="137" t="s">
        <v>215</v>
      </c>
      <c r="E38" s="137" t="s">
        <v>132</v>
      </c>
      <c r="F38" s="138" t="s">
        <v>339</v>
      </c>
      <c r="G38" s="139">
        <v>60106.35</v>
      </c>
      <c r="H38" s="139">
        <v>4677</v>
      </c>
      <c r="I38" s="74" t="s">
        <v>37</v>
      </c>
      <c r="J38" s="307"/>
      <c r="K38" s="309"/>
      <c r="L38" s="307"/>
      <c r="M38" s="395"/>
      <c r="N38" s="2">
        <f t="shared" si="4"/>
        <v>0</v>
      </c>
      <c r="O38" s="93"/>
      <c r="P38" s="307" t="s">
        <v>100</v>
      </c>
      <c r="Q38" s="309"/>
      <c r="R38" s="307"/>
      <c r="S38" s="309"/>
      <c r="T38" s="307"/>
      <c r="U38" s="395"/>
      <c r="V38" s="2">
        <f t="shared" si="5"/>
        <v>0</v>
      </c>
    </row>
    <row r="39" spans="1:22" ht="16.5" customHeight="1" x14ac:dyDescent="0.25">
      <c r="A39" s="207">
        <v>36</v>
      </c>
      <c r="B39" s="437"/>
      <c r="C39" s="162">
        <v>296</v>
      </c>
      <c r="D39" s="162" t="s">
        <v>215</v>
      </c>
      <c r="E39" s="162" t="s">
        <v>132</v>
      </c>
      <c r="F39" s="164" t="s">
        <v>360</v>
      </c>
      <c r="G39" s="165">
        <v>150434.32</v>
      </c>
      <c r="H39" s="165">
        <v>1374</v>
      </c>
      <c r="I39" s="74" t="s">
        <v>40</v>
      </c>
      <c r="J39" s="307"/>
      <c r="K39" s="309"/>
      <c r="L39" s="307"/>
      <c r="M39" s="395"/>
      <c r="N39" s="2">
        <f t="shared" si="4"/>
        <v>0</v>
      </c>
      <c r="O39" s="93"/>
      <c r="P39" s="307" t="s">
        <v>105</v>
      </c>
      <c r="Q39" s="309"/>
      <c r="R39" s="307"/>
      <c r="S39" s="309"/>
      <c r="T39" s="307"/>
      <c r="U39" s="395"/>
      <c r="V39" s="2">
        <f t="shared" si="5"/>
        <v>0</v>
      </c>
    </row>
    <row r="40" spans="1:22" ht="16.5" customHeight="1" x14ac:dyDescent="0.25">
      <c r="A40" s="186">
        <v>37</v>
      </c>
      <c r="B40" s="184" t="s">
        <v>157</v>
      </c>
      <c r="C40" s="184">
        <v>420</v>
      </c>
      <c r="D40" s="184" t="s">
        <v>215</v>
      </c>
      <c r="E40" s="184" t="s">
        <v>132</v>
      </c>
      <c r="F40" s="147" t="s">
        <v>344</v>
      </c>
      <c r="G40" s="148">
        <v>381396.81</v>
      </c>
      <c r="H40" s="212">
        <v>1430</v>
      </c>
      <c r="I40" s="74" t="s">
        <v>43</v>
      </c>
      <c r="J40" s="307"/>
      <c r="K40" s="309"/>
      <c r="L40" s="307"/>
      <c r="M40" s="395"/>
      <c r="N40" s="2">
        <f t="shared" si="4"/>
        <v>0</v>
      </c>
      <c r="O40" s="93"/>
      <c r="P40" s="338" t="s">
        <v>109</v>
      </c>
      <c r="Q40" s="339"/>
      <c r="R40" s="338"/>
      <c r="S40" s="339"/>
      <c r="T40" s="338"/>
      <c r="U40" s="396"/>
      <c r="V40" s="92">
        <f t="shared" si="5"/>
        <v>0</v>
      </c>
    </row>
    <row r="41" spans="1:22" ht="16.5" customHeight="1" x14ac:dyDescent="0.25">
      <c r="A41" s="156"/>
      <c r="B41" s="156"/>
      <c r="C41" s="156"/>
      <c r="D41" s="156"/>
      <c r="E41" s="156"/>
      <c r="F41" s="157"/>
      <c r="G41" s="158"/>
      <c r="H41" s="158"/>
      <c r="I41" s="248" t="s">
        <v>45</v>
      </c>
      <c r="J41" s="307"/>
      <c r="K41" s="309"/>
      <c r="L41" s="307">
        <v>7</v>
      </c>
      <c r="M41" s="395"/>
      <c r="N41" s="2">
        <f t="shared" si="4"/>
        <v>7</v>
      </c>
      <c r="O41" s="93"/>
      <c r="P41" s="312" t="s">
        <v>17</v>
      </c>
      <c r="Q41" s="313"/>
      <c r="R41" s="312">
        <v>10</v>
      </c>
      <c r="S41" s="313"/>
      <c r="T41" s="312">
        <f>SUM(T36:U40)</f>
        <v>27</v>
      </c>
      <c r="U41" s="397"/>
      <c r="V41" s="37">
        <f t="shared" si="5"/>
        <v>37</v>
      </c>
    </row>
    <row r="42" spans="1:22" ht="16.5" customHeight="1" x14ac:dyDescent="0.25">
      <c r="A42" s="93"/>
      <c r="B42" s="93"/>
      <c r="C42" s="93"/>
      <c r="D42" s="93"/>
      <c r="E42" s="93"/>
      <c r="F42" s="93"/>
      <c r="G42" s="268"/>
      <c r="H42" s="93"/>
      <c r="I42" s="74" t="s">
        <v>50</v>
      </c>
      <c r="J42" s="307"/>
      <c r="K42" s="309"/>
      <c r="L42" s="307">
        <v>5</v>
      </c>
      <c r="M42" s="395"/>
      <c r="N42" s="2">
        <f t="shared" si="4"/>
        <v>5</v>
      </c>
      <c r="O42" s="93"/>
      <c r="P42" s="93"/>
      <c r="Q42" s="93"/>
      <c r="R42" s="93"/>
      <c r="S42" s="93"/>
      <c r="T42" s="93"/>
      <c r="U42" s="93"/>
      <c r="V42" s="93"/>
    </row>
    <row r="43" spans="1:22" ht="16.5" customHeight="1" x14ac:dyDescent="0.25">
      <c r="A43" s="93"/>
      <c r="B43" s="93"/>
      <c r="C43" s="93"/>
      <c r="D43" s="93"/>
      <c r="E43" s="93"/>
      <c r="F43" s="93"/>
      <c r="G43" s="268"/>
      <c r="H43" s="93"/>
      <c r="I43" s="74" t="s">
        <v>54</v>
      </c>
      <c r="J43" s="307"/>
      <c r="K43" s="309"/>
      <c r="L43" s="307">
        <v>6</v>
      </c>
      <c r="M43" s="395"/>
      <c r="N43" s="2">
        <f t="shared" si="4"/>
        <v>6</v>
      </c>
      <c r="O43" s="93"/>
      <c r="P43" s="93"/>
      <c r="Q43" s="93"/>
      <c r="R43" s="93"/>
      <c r="S43" s="93"/>
      <c r="T43" s="93"/>
      <c r="U43" s="93"/>
      <c r="V43" s="93"/>
    </row>
    <row r="44" spans="1:22" ht="16.5" customHeight="1" x14ac:dyDescent="0.25">
      <c r="A44" s="93"/>
      <c r="B44" s="93"/>
      <c r="C44" s="93"/>
      <c r="D44" s="93"/>
      <c r="E44" s="93"/>
      <c r="F44" s="93"/>
      <c r="G44" s="268"/>
      <c r="H44" s="93"/>
      <c r="I44" s="74" t="s">
        <v>57</v>
      </c>
      <c r="J44" s="307"/>
      <c r="K44" s="309"/>
      <c r="L44" s="307">
        <v>5</v>
      </c>
      <c r="M44" s="395"/>
      <c r="N44" s="2">
        <f t="shared" si="4"/>
        <v>5</v>
      </c>
      <c r="O44" s="93"/>
      <c r="P44" s="93"/>
      <c r="Q44" s="93"/>
      <c r="R44" s="93"/>
      <c r="S44" s="93"/>
      <c r="T44" s="93"/>
      <c r="U44" s="93"/>
      <c r="V44" s="93"/>
    </row>
    <row r="45" spans="1:22" ht="16.5" customHeight="1" x14ac:dyDescent="0.25">
      <c r="H45" s="93"/>
      <c r="I45" s="74" t="s">
        <v>62</v>
      </c>
      <c r="J45" s="307"/>
      <c r="K45" s="309"/>
      <c r="L45" s="307"/>
      <c r="M45" s="395"/>
      <c r="N45" s="2">
        <f t="shared" si="4"/>
        <v>0</v>
      </c>
      <c r="O45" s="93"/>
      <c r="P45" s="93"/>
      <c r="Q45" s="93"/>
      <c r="R45" s="93"/>
      <c r="S45" s="93"/>
      <c r="T45" s="93"/>
      <c r="U45" s="93"/>
      <c r="V45" s="93"/>
    </row>
    <row r="46" spans="1:22" ht="16.5" customHeight="1" x14ac:dyDescent="0.25">
      <c r="H46" s="93"/>
      <c r="I46" s="74" t="s">
        <v>65</v>
      </c>
      <c r="J46" s="307"/>
      <c r="K46" s="309"/>
      <c r="L46" s="307">
        <v>1</v>
      </c>
      <c r="M46" s="395"/>
      <c r="N46" s="2">
        <f t="shared" si="4"/>
        <v>1</v>
      </c>
      <c r="O46" s="93"/>
      <c r="P46" s="93"/>
      <c r="Q46" s="93"/>
      <c r="R46" s="93"/>
      <c r="S46" s="93"/>
      <c r="T46" s="93"/>
      <c r="U46" s="93"/>
      <c r="V46" s="93"/>
    </row>
    <row r="47" spans="1:22" ht="16.5" customHeight="1" x14ac:dyDescent="0.25">
      <c r="H47" s="93"/>
      <c r="I47" s="74" t="s">
        <v>68</v>
      </c>
      <c r="J47" s="307"/>
      <c r="K47" s="309"/>
      <c r="L47" s="307"/>
      <c r="M47" s="395"/>
      <c r="N47" s="2">
        <f t="shared" si="4"/>
        <v>0</v>
      </c>
      <c r="O47" s="93"/>
      <c r="P47" s="93"/>
      <c r="Q47" s="93"/>
      <c r="R47" s="93"/>
      <c r="S47" s="93"/>
      <c r="T47" s="93"/>
      <c r="U47" s="93"/>
      <c r="V47" s="93"/>
    </row>
    <row r="48" spans="1:22" ht="16.5" customHeight="1" x14ac:dyDescent="0.25">
      <c r="H48" s="93"/>
      <c r="I48" s="75" t="s">
        <v>71</v>
      </c>
      <c r="J48" s="307"/>
      <c r="K48" s="309"/>
      <c r="L48" s="307"/>
      <c r="M48" s="395"/>
      <c r="N48" s="2">
        <f t="shared" si="4"/>
        <v>0</v>
      </c>
      <c r="O48" s="93"/>
      <c r="P48" s="93"/>
      <c r="Q48" s="93"/>
      <c r="R48" s="93"/>
      <c r="S48" s="93"/>
      <c r="T48" s="93"/>
      <c r="U48" s="93"/>
      <c r="V48" s="93"/>
    </row>
    <row r="49" spans="8:22" ht="16.5" customHeight="1" x14ac:dyDescent="0.25">
      <c r="H49" s="93"/>
      <c r="I49" s="75" t="s">
        <v>75</v>
      </c>
      <c r="J49" s="338"/>
      <c r="K49" s="339"/>
      <c r="L49" s="338"/>
      <c r="M49" s="396"/>
      <c r="N49" s="80">
        <f t="shared" si="4"/>
        <v>0</v>
      </c>
      <c r="O49" s="93"/>
      <c r="P49" s="93"/>
      <c r="Q49" s="93"/>
      <c r="R49" s="93"/>
      <c r="S49" s="93"/>
      <c r="T49" s="93"/>
      <c r="U49" s="93"/>
      <c r="V49" s="93"/>
    </row>
    <row r="50" spans="8:22" ht="16.5" customHeight="1" x14ac:dyDescent="0.25">
      <c r="H50" s="93"/>
      <c r="I50" s="34" t="s">
        <v>17</v>
      </c>
      <c r="J50" s="312">
        <v>10</v>
      </c>
      <c r="K50" s="313"/>
      <c r="L50" s="312">
        <f>SUM(L36:M49)</f>
        <v>27</v>
      </c>
      <c r="M50" s="404"/>
      <c r="N50" s="37">
        <f t="shared" si="4"/>
        <v>37</v>
      </c>
      <c r="O50" s="93"/>
      <c r="P50" s="93"/>
      <c r="Q50" s="93"/>
      <c r="R50" s="93"/>
      <c r="S50" s="93"/>
      <c r="T50" s="93"/>
      <c r="U50" s="93"/>
      <c r="V50" s="93"/>
    </row>
    <row r="51" spans="8:22" ht="16.5" customHeight="1" x14ac:dyDescent="0.25">
      <c r="H51" s="93"/>
    </row>
    <row r="52" spans="8:22" ht="15.75" customHeight="1" x14ac:dyDescent="0.25">
      <c r="H52" s="93"/>
    </row>
    <row r="53" spans="8:22" ht="16.5" customHeight="1" x14ac:dyDescent="0.25">
      <c r="H53" s="93"/>
    </row>
    <row r="54" spans="8:22" ht="16.5" customHeight="1" x14ac:dyDescent="0.25">
      <c r="H54" s="93"/>
    </row>
    <row r="55" spans="8:22" ht="16.5" customHeight="1" x14ac:dyDescent="0.25">
      <c r="H55" s="93"/>
    </row>
    <row r="56" spans="8:22" ht="16.5" customHeight="1" x14ac:dyDescent="0.25">
      <c r="H56" s="93"/>
    </row>
    <row r="57" spans="8:22" ht="15.75" customHeight="1" x14ac:dyDescent="0.25">
      <c r="H57" s="93"/>
    </row>
    <row r="58" spans="8:22" ht="16.5" customHeight="1" x14ac:dyDescent="0.25">
      <c r="H58" s="93"/>
    </row>
    <row r="59" spans="8:22" ht="16.5" customHeight="1" x14ac:dyDescent="0.25">
      <c r="H59" s="93"/>
    </row>
    <row r="60" spans="8:22" ht="16.5" customHeight="1" x14ac:dyDescent="0.25">
      <c r="H60" s="93"/>
    </row>
    <row r="61" spans="8:22" ht="16.5" customHeight="1" x14ac:dyDescent="0.25">
      <c r="H61" s="93"/>
    </row>
    <row r="62" spans="8:22" ht="16.5" customHeight="1" x14ac:dyDescent="0.25">
      <c r="H62" s="93"/>
    </row>
    <row r="63" spans="8:22" ht="16.5" customHeight="1" x14ac:dyDescent="0.25">
      <c r="H63" s="93"/>
    </row>
    <row r="64" spans="8:22" ht="16.5" customHeight="1" x14ac:dyDescent="0.25">
      <c r="H64" s="93"/>
    </row>
    <row r="65" spans="1:8" ht="27" customHeight="1" x14ac:dyDescent="0.2">
      <c r="A65" s="435" t="s">
        <v>470</v>
      </c>
      <c r="B65" s="435"/>
      <c r="C65" s="435"/>
      <c r="D65" s="435"/>
      <c r="E65" s="435"/>
      <c r="F65" s="435"/>
      <c r="G65" s="435"/>
      <c r="H65" s="93"/>
    </row>
    <row r="66" spans="1:8" ht="16.5" customHeight="1" x14ac:dyDescent="0.25">
      <c r="A66" s="390" t="s">
        <v>123</v>
      </c>
      <c r="B66" s="390" t="s">
        <v>4</v>
      </c>
      <c r="C66" s="436" t="s">
        <v>452</v>
      </c>
      <c r="D66" s="436"/>
      <c r="E66" s="436" t="s">
        <v>453</v>
      </c>
      <c r="F66" s="436"/>
      <c r="G66" s="436" t="s">
        <v>454</v>
      </c>
      <c r="H66" s="93"/>
    </row>
    <row r="67" spans="1:8" ht="16.5" customHeight="1" x14ac:dyDescent="0.25">
      <c r="A67" s="390"/>
      <c r="B67" s="390"/>
      <c r="C67" s="436"/>
      <c r="D67" s="436"/>
      <c r="E67" s="436"/>
      <c r="F67" s="436"/>
      <c r="G67" s="436"/>
      <c r="H67" s="93"/>
    </row>
    <row r="68" spans="1:8" ht="16.5" customHeight="1" x14ac:dyDescent="0.25">
      <c r="A68" s="216">
        <v>1</v>
      </c>
      <c r="B68" s="216" t="s">
        <v>130</v>
      </c>
      <c r="C68" s="413">
        <f>AVERAGE(G4:G13)</f>
        <v>534636.41333333333</v>
      </c>
      <c r="D68" s="413"/>
      <c r="E68" s="413">
        <f>AVERAGE(H4:H13)</f>
        <v>90.433333333333337</v>
      </c>
      <c r="F68" s="413"/>
      <c r="G68" s="241">
        <v>5912.16</v>
      </c>
      <c r="H68" s="93"/>
    </row>
    <row r="69" spans="1:8" ht="16.5" customHeight="1" x14ac:dyDescent="0.25">
      <c r="A69" s="93"/>
      <c r="B69" s="93"/>
      <c r="C69" s="93"/>
      <c r="D69" s="93"/>
      <c r="E69" s="93"/>
      <c r="F69" s="93"/>
      <c r="G69" s="93"/>
      <c r="H69" s="93"/>
    </row>
    <row r="70" spans="1:8" ht="16.5" customHeight="1" x14ac:dyDescent="0.25">
      <c r="A70" s="93"/>
      <c r="B70" s="93"/>
      <c r="C70" s="93"/>
      <c r="D70" s="93"/>
      <c r="E70" s="93"/>
      <c r="F70" s="93"/>
      <c r="G70" s="93"/>
      <c r="H70" s="93"/>
    </row>
    <row r="71" spans="1:8" ht="16.5" customHeight="1" x14ac:dyDescent="0.25">
      <c r="A71" s="408" t="s">
        <v>471</v>
      </c>
      <c r="B71" s="409"/>
      <c r="C71" s="409"/>
      <c r="D71" s="409"/>
      <c r="E71" s="409"/>
      <c r="F71" s="409"/>
      <c r="G71" s="410"/>
      <c r="H71" s="93"/>
    </row>
    <row r="72" spans="1:8" ht="16.5" customHeight="1" x14ac:dyDescent="0.25">
      <c r="A72" s="390" t="s">
        <v>123</v>
      </c>
      <c r="B72" s="390" t="s">
        <v>4</v>
      </c>
      <c r="C72" s="436" t="s">
        <v>452</v>
      </c>
      <c r="D72" s="436"/>
      <c r="E72" s="436" t="s">
        <v>453</v>
      </c>
      <c r="F72" s="436"/>
      <c r="G72" s="436" t="s">
        <v>454</v>
      </c>
      <c r="H72" s="93"/>
    </row>
    <row r="73" spans="1:8" ht="16.5" customHeight="1" x14ac:dyDescent="0.25">
      <c r="A73" s="390"/>
      <c r="B73" s="390"/>
      <c r="C73" s="436"/>
      <c r="D73" s="436"/>
      <c r="E73" s="436"/>
      <c r="F73" s="436"/>
      <c r="G73" s="436"/>
      <c r="H73" s="93"/>
    </row>
    <row r="74" spans="1:8" ht="16.5" customHeight="1" x14ac:dyDescent="0.25">
      <c r="A74" s="216">
        <v>1</v>
      </c>
      <c r="B74" s="216" t="s">
        <v>130</v>
      </c>
      <c r="C74" s="413">
        <f>AVERAGE(G14:G15)</f>
        <v>458306.33499999996</v>
      </c>
      <c r="D74" s="413"/>
      <c r="E74" s="413">
        <f>AVERAGE(H14:H15)</f>
        <v>696.98</v>
      </c>
      <c r="F74" s="413"/>
      <c r="G74" s="241">
        <v>657.56</v>
      </c>
      <c r="H74" s="93"/>
    </row>
    <row r="75" spans="1:8" ht="16.5" customHeight="1" x14ac:dyDescent="0.25">
      <c r="A75" s="216">
        <v>2</v>
      </c>
      <c r="B75" s="216" t="s">
        <v>469</v>
      </c>
      <c r="C75" s="413">
        <f>AVERAGE(G16)</f>
        <v>444644.76</v>
      </c>
      <c r="D75" s="413"/>
      <c r="E75" s="413">
        <v>826</v>
      </c>
      <c r="F75" s="413"/>
      <c r="G75" s="241">
        <v>538.30999999999995</v>
      </c>
      <c r="H75" s="93"/>
    </row>
    <row r="76" spans="1:8" ht="16.5" customHeight="1" x14ac:dyDescent="0.25">
      <c r="A76" s="216">
        <v>3</v>
      </c>
      <c r="B76" s="216" t="s">
        <v>160</v>
      </c>
      <c r="C76" s="413">
        <f>AVERAGE(G17:G23)</f>
        <v>212947.73714285714</v>
      </c>
      <c r="D76" s="413"/>
      <c r="E76" s="413">
        <f>AVERAGE(H17:H23)</f>
        <v>817.32142857142856</v>
      </c>
      <c r="F76" s="413"/>
      <c r="G76" s="241">
        <v>260.54000000000002</v>
      </c>
      <c r="H76" s="93"/>
    </row>
    <row r="77" spans="1:8" ht="16.5" customHeight="1" x14ac:dyDescent="0.25">
      <c r="A77" s="216">
        <v>4</v>
      </c>
      <c r="B77" s="216" t="s">
        <v>206</v>
      </c>
      <c r="C77" s="413">
        <f>AVERAGE(G24:G28)</f>
        <v>525560.63600000006</v>
      </c>
      <c r="D77" s="413"/>
      <c r="E77" s="413">
        <f>AVERAGE(H24:H28)</f>
        <v>1360.2</v>
      </c>
      <c r="F77" s="413"/>
      <c r="G77" s="241">
        <v>386.38</v>
      </c>
      <c r="H77" s="93"/>
    </row>
    <row r="78" spans="1:8" ht="16.5" customHeight="1" x14ac:dyDescent="0.25">
      <c r="A78" s="216">
        <v>5</v>
      </c>
      <c r="B78" s="216" t="s">
        <v>156</v>
      </c>
      <c r="C78" s="413">
        <f>AVERAGE(G29:G34)</f>
        <v>193466.67666666667</v>
      </c>
      <c r="D78" s="413"/>
      <c r="E78" s="413">
        <f>AVERAGE(H29:H34)</f>
        <v>1558.0833333333333</v>
      </c>
      <c r="F78" s="413"/>
      <c r="G78" s="241">
        <v>124.17</v>
      </c>
      <c r="H78" s="93"/>
    </row>
    <row r="79" spans="1:8" ht="16.5" customHeight="1" x14ac:dyDescent="0.25">
      <c r="A79" s="216">
        <v>6</v>
      </c>
      <c r="B79" s="216" t="s">
        <v>208</v>
      </c>
      <c r="C79" s="406">
        <f>AVERAGE(G35:G39)</f>
        <v>222252.28199999998</v>
      </c>
      <c r="D79" s="407"/>
      <c r="E79" s="406">
        <f>AVERAGE(H35:H39)</f>
        <v>2345.1999999999998</v>
      </c>
      <c r="F79" s="407"/>
      <c r="G79" s="241">
        <v>94.77</v>
      </c>
      <c r="H79" s="93"/>
    </row>
    <row r="80" spans="1:8" ht="16.5" customHeight="1" x14ac:dyDescent="0.25">
      <c r="A80" s="216">
        <v>7</v>
      </c>
      <c r="B80" s="216" t="s">
        <v>157</v>
      </c>
      <c r="C80" s="413">
        <v>381396.81</v>
      </c>
      <c r="D80" s="413"/>
      <c r="E80" s="413">
        <v>1430</v>
      </c>
      <c r="F80" s="413"/>
      <c r="G80" s="241">
        <v>266.70999999999998</v>
      </c>
    </row>
  </sheetData>
  <mergeCells count="99">
    <mergeCell ref="B4:B15"/>
    <mergeCell ref="B17:B23"/>
    <mergeCell ref="B24:B28"/>
    <mergeCell ref="B29:B34"/>
    <mergeCell ref="B35:B39"/>
    <mergeCell ref="J48:K48"/>
    <mergeCell ref="L48:M48"/>
    <mergeCell ref="J49:K49"/>
    <mergeCell ref="L49:M49"/>
    <mergeCell ref="J50:K50"/>
    <mergeCell ref="L50:M50"/>
    <mergeCell ref="J45:K45"/>
    <mergeCell ref="L45:M45"/>
    <mergeCell ref="J46:K46"/>
    <mergeCell ref="L46:M46"/>
    <mergeCell ref="J47:K47"/>
    <mergeCell ref="L47:M47"/>
    <mergeCell ref="J42:K42"/>
    <mergeCell ref="L42:M42"/>
    <mergeCell ref="J43:K43"/>
    <mergeCell ref="L43:M43"/>
    <mergeCell ref="J44:K44"/>
    <mergeCell ref="L44:M44"/>
    <mergeCell ref="J40:K40"/>
    <mergeCell ref="L40:M40"/>
    <mergeCell ref="P40:Q40"/>
    <mergeCell ref="R40:S40"/>
    <mergeCell ref="T40:U40"/>
    <mergeCell ref="J41:K41"/>
    <mergeCell ref="L41:M41"/>
    <mergeCell ref="P41:Q41"/>
    <mergeCell ref="R41:S41"/>
    <mergeCell ref="T41:U41"/>
    <mergeCell ref="J38:K38"/>
    <mergeCell ref="L38:M38"/>
    <mergeCell ref="P38:Q38"/>
    <mergeCell ref="R38:S38"/>
    <mergeCell ref="T38:U38"/>
    <mergeCell ref="J39:K39"/>
    <mergeCell ref="L39:M39"/>
    <mergeCell ref="P39:Q39"/>
    <mergeCell ref="R39:S39"/>
    <mergeCell ref="T39:U39"/>
    <mergeCell ref="J36:K36"/>
    <mergeCell ref="L36:M36"/>
    <mergeCell ref="P36:Q36"/>
    <mergeCell ref="R36:S36"/>
    <mergeCell ref="T36:U36"/>
    <mergeCell ref="J37:K37"/>
    <mergeCell ref="L37:M37"/>
    <mergeCell ref="P37:Q37"/>
    <mergeCell ref="R37:S37"/>
    <mergeCell ref="T37:U37"/>
    <mergeCell ref="I22:V22"/>
    <mergeCell ref="I33:N34"/>
    <mergeCell ref="P33:V34"/>
    <mergeCell ref="J35:K35"/>
    <mergeCell ref="L35:M35"/>
    <mergeCell ref="P35:Q35"/>
    <mergeCell ref="R35:S35"/>
    <mergeCell ref="T35:U35"/>
    <mergeCell ref="I3:V3"/>
    <mergeCell ref="D2:D3"/>
    <mergeCell ref="A1:H1"/>
    <mergeCell ref="A2:A3"/>
    <mergeCell ref="B2:B3"/>
    <mergeCell ref="C2:C3"/>
    <mergeCell ref="E2:E3"/>
    <mergeCell ref="F2:F3"/>
    <mergeCell ref="G2:G3"/>
    <mergeCell ref="H2:H3"/>
    <mergeCell ref="C68:D68"/>
    <mergeCell ref="E68:F68"/>
    <mergeCell ref="A65:G65"/>
    <mergeCell ref="A66:A67"/>
    <mergeCell ref="B66:B67"/>
    <mergeCell ref="C66:D67"/>
    <mergeCell ref="E66:F67"/>
    <mergeCell ref="G66:G67"/>
    <mergeCell ref="A71:G71"/>
    <mergeCell ref="A72:A73"/>
    <mergeCell ref="B72:B73"/>
    <mergeCell ref="C72:D73"/>
    <mergeCell ref="E72:F73"/>
    <mergeCell ref="G72:G73"/>
    <mergeCell ref="C74:D74"/>
    <mergeCell ref="E74:F74"/>
    <mergeCell ref="C75:D75"/>
    <mergeCell ref="E75:F75"/>
    <mergeCell ref="C76:D76"/>
    <mergeCell ref="E76:F76"/>
    <mergeCell ref="C80:D80"/>
    <mergeCell ref="E80:F80"/>
    <mergeCell ref="C77:D77"/>
    <mergeCell ref="E77:F77"/>
    <mergeCell ref="C78:D78"/>
    <mergeCell ref="E78:F78"/>
    <mergeCell ref="C79:D79"/>
    <mergeCell ref="E79:F79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  <ignoredErrors>
    <ignoredError sqref="C74 C76:C79 E74 E76:E79" formulaRange="1"/>
    <ignoredError sqref="G9:H9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V50"/>
  <sheetViews>
    <sheetView topLeftCell="A13" zoomScaleNormal="100" workbookViewId="0">
      <selection activeCell="S63" sqref="S63"/>
    </sheetView>
  </sheetViews>
  <sheetFormatPr defaultRowHeight="16.5" customHeight="1" x14ac:dyDescent="0.25"/>
  <cols>
    <col min="1" max="1" width="4.7109375" customWidth="1"/>
    <col min="2" max="2" width="23.7109375" customWidth="1"/>
    <col min="3" max="3" width="9.7109375" customWidth="1"/>
    <col min="4" max="5" width="20.7109375" customWidth="1"/>
    <col min="6" max="6" width="15.7109375" customWidth="1"/>
    <col min="7" max="7" width="23.7109375" customWidth="1"/>
    <col min="8" max="8" width="15.7109375" customWidth="1"/>
    <col min="9" max="9" width="18.42578125" customWidth="1"/>
    <col min="10" max="22" width="8.7109375" customWidth="1"/>
  </cols>
  <sheetData>
    <row r="1" spans="1:22" ht="16.5" customHeight="1" x14ac:dyDescent="0.25">
      <c r="A1" s="321" t="s">
        <v>294</v>
      </c>
      <c r="B1" s="322"/>
      <c r="C1" s="322"/>
      <c r="D1" s="322"/>
      <c r="E1" s="322"/>
      <c r="F1" s="322"/>
      <c r="G1" s="322"/>
      <c r="H1" s="32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293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169">
        <v>1</v>
      </c>
      <c r="B4" s="194" t="s">
        <v>130</v>
      </c>
      <c r="C4" s="194">
        <v>70</v>
      </c>
      <c r="D4" s="194" t="s">
        <v>215</v>
      </c>
      <c r="E4" s="194" t="s">
        <v>132</v>
      </c>
      <c r="F4" s="194" t="s">
        <v>413</v>
      </c>
      <c r="G4" s="191">
        <v>303987.14</v>
      </c>
      <c r="H4" s="191">
        <v>47</v>
      </c>
      <c r="I4" s="82" t="s">
        <v>4</v>
      </c>
      <c r="J4" s="82" t="s">
        <v>5</v>
      </c>
      <c r="K4" s="82" t="s">
        <v>6</v>
      </c>
      <c r="L4" s="82" t="s">
        <v>7</v>
      </c>
      <c r="M4" s="82" t="s">
        <v>8</v>
      </c>
      <c r="N4" s="82" t="s">
        <v>9</v>
      </c>
      <c r="O4" s="82" t="s">
        <v>10</v>
      </c>
      <c r="P4" s="82" t="s">
        <v>11</v>
      </c>
      <c r="Q4" s="82" t="s">
        <v>12</v>
      </c>
      <c r="R4" s="82" t="s">
        <v>13</v>
      </c>
      <c r="S4" s="82" t="s">
        <v>14</v>
      </c>
      <c r="T4" s="82" t="s">
        <v>15</v>
      </c>
      <c r="U4" s="83" t="s">
        <v>16</v>
      </c>
      <c r="V4" s="2" t="s">
        <v>17</v>
      </c>
    </row>
    <row r="5" spans="1:22" ht="16.5" customHeight="1" x14ac:dyDescent="0.25">
      <c r="A5" s="173">
        <v>2</v>
      </c>
      <c r="B5" s="195" t="s">
        <v>250</v>
      </c>
      <c r="C5" s="195">
        <v>1284</v>
      </c>
      <c r="D5" s="195" t="s">
        <v>215</v>
      </c>
      <c r="E5" s="195" t="s">
        <v>251</v>
      </c>
      <c r="F5" s="195" t="s">
        <v>150</v>
      </c>
      <c r="G5" s="196"/>
      <c r="H5" s="196"/>
      <c r="I5" s="74" t="s">
        <v>25</v>
      </c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2">
        <v>1</v>
      </c>
      <c r="V5" s="2">
        <f>SUM(J5:U5)</f>
        <v>1</v>
      </c>
    </row>
    <row r="6" spans="1:22" ht="16.5" customHeight="1" x14ac:dyDescent="0.25">
      <c r="A6" s="186">
        <v>3</v>
      </c>
      <c r="B6" s="192" t="s">
        <v>160</v>
      </c>
      <c r="C6" s="192">
        <v>829</v>
      </c>
      <c r="D6" s="192" t="s">
        <v>215</v>
      </c>
      <c r="E6" s="192" t="s">
        <v>132</v>
      </c>
      <c r="F6" s="192" t="s">
        <v>339</v>
      </c>
      <c r="G6" s="193">
        <v>240000</v>
      </c>
      <c r="H6" s="193">
        <v>1642</v>
      </c>
      <c r="I6" s="74" t="s">
        <v>33</v>
      </c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2"/>
      <c r="V6" s="2">
        <f t="shared" ref="V6:V19" si="0">SUM(J6:U6)</f>
        <v>0</v>
      </c>
    </row>
    <row r="7" spans="1:22" ht="16.5" customHeight="1" x14ac:dyDescent="0.25">
      <c r="A7" s="113"/>
      <c r="B7" s="113"/>
      <c r="C7" s="113"/>
      <c r="D7" s="113"/>
      <c r="E7" s="113"/>
      <c r="F7" s="113"/>
      <c r="G7" s="113"/>
      <c r="H7" s="113"/>
      <c r="I7" s="232" t="s">
        <v>37</v>
      </c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2"/>
      <c r="V7" s="2">
        <f t="shared" si="0"/>
        <v>0</v>
      </c>
    </row>
    <row r="8" spans="1:22" ht="16.5" customHeight="1" x14ac:dyDescent="0.25">
      <c r="A8" s="93"/>
      <c r="B8" s="93"/>
      <c r="C8" s="93"/>
      <c r="D8" s="93"/>
      <c r="E8" s="93"/>
      <c r="F8" s="93"/>
      <c r="G8" s="93"/>
      <c r="H8" s="93"/>
      <c r="I8" s="74" t="s">
        <v>40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  <c r="V8" s="2">
        <f t="shared" si="0"/>
        <v>0</v>
      </c>
    </row>
    <row r="9" spans="1:22" ht="16.5" customHeight="1" x14ac:dyDescent="0.25">
      <c r="A9" s="93"/>
      <c r="B9" s="93"/>
      <c r="C9" s="93"/>
      <c r="D9" s="93"/>
      <c r="E9" s="93"/>
      <c r="F9" s="93"/>
      <c r="G9" s="93"/>
      <c r="H9" s="93"/>
      <c r="I9" s="74" t="s">
        <v>43</v>
      </c>
      <c r="J9" s="74"/>
      <c r="K9" s="74">
        <v>1</v>
      </c>
      <c r="L9" s="74"/>
      <c r="M9" s="74"/>
      <c r="N9" s="74"/>
      <c r="O9" s="74"/>
      <c r="P9" s="74"/>
      <c r="Q9" s="74"/>
      <c r="R9" s="74"/>
      <c r="S9" s="74"/>
      <c r="T9" s="74"/>
      <c r="U9" s="72"/>
      <c r="V9" s="2">
        <f t="shared" si="0"/>
        <v>1</v>
      </c>
    </row>
    <row r="10" spans="1:22" ht="16.5" customHeight="1" x14ac:dyDescent="0.25">
      <c r="A10" s="93"/>
      <c r="B10" s="93"/>
      <c r="C10" s="93"/>
      <c r="D10" s="93"/>
      <c r="E10" s="93"/>
      <c r="F10" s="93"/>
      <c r="G10" s="93"/>
      <c r="H10" s="93"/>
      <c r="I10" s="74" t="s">
        <v>45</v>
      </c>
      <c r="J10" s="74"/>
      <c r="K10" s="74"/>
      <c r="L10" s="74"/>
      <c r="M10" s="74"/>
      <c r="N10" s="74"/>
      <c r="O10" s="74"/>
      <c r="P10" s="74"/>
      <c r="Q10" s="74"/>
      <c r="R10" s="74"/>
      <c r="S10" s="74">
        <v>1</v>
      </c>
      <c r="T10" s="74"/>
      <c r="U10" s="72"/>
      <c r="V10" s="2">
        <f t="shared" si="0"/>
        <v>1</v>
      </c>
    </row>
    <row r="11" spans="1:22" ht="16.5" customHeight="1" x14ac:dyDescent="0.25">
      <c r="A11" s="418" t="s">
        <v>468</v>
      </c>
      <c r="B11" s="419"/>
      <c r="C11" s="419"/>
      <c r="D11" s="419"/>
      <c r="E11" s="419"/>
      <c r="F11" s="419"/>
      <c r="G11" s="420"/>
      <c r="H11" s="93"/>
      <c r="I11" s="74" t="s">
        <v>50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2"/>
      <c r="V11" s="2">
        <f t="shared" si="0"/>
        <v>0</v>
      </c>
    </row>
    <row r="12" spans="1:22" ht="16.5" customHeight="1" x14ac:dyDescent="0.25">
      <c r="A12" s="360" t="s">
        <v>123</v>
      </c>
      <c r="B12" s="360" t="s">
        <v>4</v>
      </c>
      <c r="C12" s="362" t="s">
        <v>452</v>
      </c>
      <c r="D12" s="363"/>
      <c r="E12" s="362" t="s">
        <v>462</v>
      </c>
      <c r="F12" s="363"/>
      <c r="G12" s="411" t="s">
        <v>454</v>
      </c>
      <c r="H12" s="93"/>
      <c r="I12" s="74" t="s">
        <v>54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2"/>
      <c r="V12" s="2">
        <f t="shared" si="0"/>
        <v>0</v>
      </c>
    </row>
    <row r="13" spans="1:22" ht="16.5" customHeight="1" x14ac:dyDescent="0.25">
      <c r="A13" s="361"/>
      <c r="B13" s="361"/>
      <c r="C13" s="364"/>
      <c r="D13" s="365"/>
      <c r="E13" s="364"/>
      <c r="F13" s="365"/>
      <c r="G13" s="412"/>
      <c r="H13" s="93"/>
      <c r="I13" s="74" t="s">
        <v>57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2"/>
      <c r="V13" s="2">
        <f t="shared" si="0"/>
        <v>0</v>
      </c>
    </row>
    <row r="14" spans="1:22" ht="16.5" customHeight="1" x14ac:dyDescent="0.25">
      <c r="A14" s="233">
        <v>1</v>
      </c>
      <c r="B14" s="216" t="s">
        <v>130</v>
      </c>
      <c r="C14" s="447">
        <v>303987.14</v>
      </c>
      <c r="D14" s="452"/>
      <c r="E14" s="447">
        <v>47</v>
      </c>
      <c r="F14" s="452"/>
      <c r="G14" s="240">
        <v>6467.81</v>
      </c>
      <c r="H14" s="93"/>
      <c r="I14" s="74" t="s">
        <v>62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2"/>
      <c r="V14" s="2">
        <f t="shared" si="0"/>
        <v>0</v>
      </c>
    </row>
    <row r="15" spans="1:22" ht="16.5" customHeight="1" x14ac:dyDescent="0.25">
      <c r="A15" s="233">
        <v>2</v>
      </c>
      <c r="B15" s="233" t="s">
        <v>250</v>
      </c>
      <c r="C15" s="447"/>
      <c r="D15" s="452"/>
      <c r="E15" s="447"/>
      <c r="F15" s="452"/>
      <c r="G15" s="240"/>
      <c r="H15" s="93"/>
      <c r="I15" s="74" t="s">
        <v>65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2"/>
      <c r="V15" s="2">
        <f t="shared" si="0"/>
        <v>0</v>
      </c>
    </row>
    <row r="16" spans="1:22" ht="16.5" customHeight="1" x14ac:dyDescent="0.25">
      <c r="A16" s="233">
        <v>3</v>
      </c>
      <c r="B16" s="216" t="s">
        <v>160</v>
      </c>
      <c r="C16" s="406">
        <v>240000</v>
      </c>
      <c r="D16" s="407"/>
      <c r="E16" s="406">
        <v>1642</v>
      </c>
      <c r="F16" s="407"/>
      <c r="G16" s="234">
        <v>146.16</v>
      </c>
      <c r="H16" s="93"/>
      <c r="I16" s="74" t="s">
        <v>68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2"/>
      <c r="V16" s="2">
        <f t="shared" si="0"/>
        <v>0</v>
      </c>
    </row>
    <row r="17" spans="1:22" ht="16.5" customHeight="1" x14ac:dyDescent="0.25">
      <c r="A17" s="93"/>
      <c r="B17" s="93"/>
      <c r="C17" s="93"/>
      <c r="D17" s="93"/>
      <c r="E17" s="93"/>
      <c r="F17" s="93"/>
      <c r="G17" s="93"/>
      <c r="H17" s="93"/>
      <c r="I17" s="75" t="s">
        <v>71</v>
      </c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59"/>
      <c r="V17" s="2">
        <f t="shared" si="0"/>
        <v>0</v>
      </c>
    </row>
    <row r="18" spans="1:22" ht="16.5" customHeight="1" x14ac:dyDescent="0.25">
      <c r="A18" s="93"/>
      <c r="B18" s="93"/>
      <c r="C18" s="93"/>
      <c r="D18" s="93"/>
      <c r="E18" s="93"/>
      <c r="F18" s="93"/>
      <c r="G18" s="93"/>
      <c r="H18" s="93"/>
      <c r="I18" s="75" t="s">
        <v>75</v>
      </c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59"/>
      <c r="V18" s="80">
        <f t="shared" si="0"/>
        <v>0</v>
      </c>
    </row>
    <row r="19" spans="1:22" ht="16.5" customHeight="1" x14ac:dyDescent="0.25">
      <c r="A19" s="93"/>
      <c r="B19" s="93"/>
      <c r="C19" s="93"/>
      <c r="D19" s="93"/>
      <c r="E19" s="93"/>
      <c r="F19" s="93"/>
      <c r="G19" s="93"/>
      <c r="H19" s="93"/>
      <c r="I19" s="34" t="s">
        <v>17</v>
      </c>
      <c r="J19" s="34">
        <f>SUM(J5:J18)</f>
        <v>0</v>
      </c>
      <c r="K19" s="34">
        <f t="shared" ref="K19:U19" si="1">SUM(K5:K18)</f>
        <v>1</v>
      </c>
      <c r="L19" s="34">
        <f t="shared" si="1"/>
        <v>0</v>
      </c>
      <c r="M19" s="34">
        <f t="shared" si="1"/>
        <v>0</v>
      </c>
      <c r="N19" s="34">
        <f t="shared" si="1"/>
        <v>0</v>
      </c>
      <c r="O19" s="34">
        <f t="shared" si="1"/>
        <v>0</v>
      </c>
      <c r="P19" s="34">
        <f t="shared" si="1"/>
        <v>0</v>
      </c>
      <c r="Q19" s="34">
        <f t="shared" si="1"/>
        <v>0</v>
      </c>
      <c r="R19" s="34">
        <f t="shared" si="1"/>
        <v>0</v>
      </c>
      <c r="S19" s="34">
        <f t="shared" si="1"/>
        <v>1</v>
      </c>
      <c r="T19" s="34">
        <f t="shared" si="1"/>
        <v>0</v>
      </c>
      <c r="U19" s="76">
        <f t="shared" si="1"/>
        <v>1</v>
      </c>
      <c r="V19" s="37">
        <f t="shared" si="0"/>
        <v>3</v>
      </c>
    </row>
    <row r="20" spans="1:22" ht="16.5" customHeight="1" x14ac:dyDescent="0.25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</row>
    <row r="21" spans="1:22" ht="16.5" customHeight="1" x14ac:dyDescent="0.25">
      <c r="A21" s="93"/>
      <c r="B21" s="93"/>
      <c r="C21" s="93"/>
      <c r="D21" s="93"/>
      <c r="E21" s="93"/>
      <c r="F21" s="93"/>
      <c r="G21" s="93"/>
      <c r="H21" s="93"/>
      <c r="I21" s="60"/>
      <c r="J21" s="40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</row>
    <row r="22" spans="1:22" ht="16.5" customHeight="1" x14ac:dyDescent="0.25">
      <c r="A22" s="93"/>
      <c r="B22" s="93"/>
      <c r="C22" s="93"/>
      <c r="D22" s="93"/>
      <c r="E22" s="93"/>
      <c r="F22" s="93"/>
      <c r="G22" s="93"/>
      <c r="H22" s="93"/>
      <c r="I22" s="321" t="s">
        <v>292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1:22" ht="16.5" customHeight="1" x14ac:dyDescent="0.25">
      <c r="A23" s="93"/>
      <c r="B23" s="93"/>
      <c r="C23" s="93"/>
      <c r="D23" s="93"/>
      <c r="E23" s="93"/>
      <c r="F23" s="93"/>
      <c r="G23" s="93"/>
      <c r="H23" s="93"/>
      <c r="I23" s="82" t="s">
        <v>94</v>
      </c>
      <c r="J23" s="78" t="s">
        <v>5</v>
      </c>
      <c r="K23" s="78" t="s">
        <v>6</v>
      </c>
      <c r="L23" s="78" t="s">
        <v>7</v>
      </c>
      <c r="M23" s="78" t="s">
        <v>8</v>
      </c>
      <c r="N23" s="78" t="s">
        <v>9</v>
      </c>
      <c r="O23" s="78" t="s">
        <v>10</v>
      </c>
      <c r="P23" s="78" t="s">
        <v>11</v>
      </c>
      <c r="Q23" s="78" t="s">
        <v>12</v>
      </c>
      <c r="R23" s="78" t="s">
        <v>13</v>
      </c>
      <c r="S23" s="78" t="s">
        <v>14</v>
      </c>
      <c r="T23" s="78" t="s">
        <v>15</v>
      </c>
      <c r="U23" s="90" t="s">
        <v>16</v>
      </c>
      <c r="V23" s="2" t="s">
        <v>17</v>
      </c>
    </row>
    <row r="24" spans="1:22" ht="16.5" customHeight="1" x14ac:dyDescent="0.25">
      <c r="A24" s="93"/>
      <c r="B24" s="93"/>
      <c r="C24" s="93"/>
      <c r="D24" s="93"/>
      <c r="E24" s="93"/>
      <c r="F24" s="93"/>
      <c r="G24" s="93"/>
      <c r="H24" s="93"/>
      <c r="I24" s="74" t="s">
        <v>97</v>
      </c>
      <c r="J24" s="74"/>
      <c r="K24" s="74"/>
      <c r="L24" s="74"/>
      <c r="M24" s="74"/>
      <c r="N24" s="74"/>
      <c r="O24" s="74"/>
      <c r="P24" s="74"/>
      <c r="Q24" s="74"/>
      <c r="R24" s="74"/>
      <c r="S24" s="74">
        <v>1</v>
      </c>
      <c r="T24" s="74"/>
      <c r="U24" s="1">
        <v>1</v>
      </c>
      <c r="V24" s="2">
        <f>SUM(J24:U24)</f>
        <v>2</v>
      </c>
    </row>
    <row r="25" spans="1:22" ht="16.5" customHeight="1" x14ac:dyDescent="0.25">
      <c r="A25" s="93"/>
      <c r="B25" s="93"/>
      <c r="C25" s="93"/>
      <c r="D25" s="93"/>
      <c r="E25" s="93"/>
      <c r="F25" s="93"/>
      <c r="G25" s="93"/>
      <c r="H25" s="93"/>
      <c r="I25" s="74" t="s">
        <v>100</v>
      </c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1"/>
      <c r="V25" s="2">
        <f t="shared" ref="V25:V29" si="2">SUM(J25:U25)</f>
        <v>0</v>
      </c>
    </row>
    <row r="26" spans="1:22" ht="16.5" customHeight="1" x14ac:dyDescent="0.25">
      <c r="A26" s="93"/>
      <c r="B26" s="93"/>
      <c r="C26" s="93"/>
      <c r="D26" s="93"/>
      <c r="E26" s="93"/>
      <c r="F26" s="93"/>
      <c r="G26" s="93"/>
      <c r="H26" s="93"/>
      <c r="I26" s="74" t="s">
        <v>103</v>
      </c>
      <c r="J26" s="74"/>
      <c r="K26" s="74">
        <v>1</v>
      </c>
      <c r="L26" s="74"/>
      <c r="M26" s="74"/>
      <c r="N26" s="74"/>
      <c r="O26" s="74"/>
      <c r="P26" s="74"/>
      <c r="Q26" s="74"/>
      <c r="R26" s="74"/>
      <c r="S26" s="74"/>
      <c r="T26" s="74"/>
      <c r="U26" s="1"/>
      <c r="V26" s="2">
        <f t="shared" si="2"/>
        <v>1</v>
      </c>
    </row>
    <row r="27" spans="1:22" ht="16.5" customHeight="1" x14ac:dyDescent="0.25">
      <c r="A27" s="93"/>
      <c r="B27" s="93"/>
      <c r="C27" s="93"/>
      <c r="D27" s="93"/>
      <c r="E27" s="93"/>
      <c r="F27" s="93"/>
      <c r="G27" s="93"/>
      <c r="H27" s="93"/>
      <c r="I27" s="74" t="s">
        <v>105</v>
      </c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1"/>
      <c r="V27" s="2">
        <f t="shared" si="2"/>
        <v>0</v>
      </c>
    </row>
    <row r="28" spans="1:22" ht="16.5" customHeight="1" x14ac:dyDescent="0.25">
      <c r="A28" s="93"/>
      <c r="B28" s="93"/>
      <c r="C28" s="93"/>
      <c r="D28" s="93"/>
      <c r="E28" s="93"/>
      <c r="F28" s="93"/>
      <c r="G28" s="93"/>
      <c r="H28" s="93"/>
      <c r="I28" s="35" t="s">
        <v>109</v>
      </c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6"/>
      <c r="V28" s="92">
        <f t="shared" si="2"/>
        <v>0</v>
      </c>
    </row>
    <row r="29" spans="1:22" ht="16.5" customHeight="1" x14ac:dyDescent="0.25">
      <c r="A29" s="93"/>
      <c r="B29" s="93"/>
      <c r="C29" s="93"/>
      <c r="D29" s="93"/>
      <c r="E29" s="93"/>
      <c r="F29" s="93"/>
      <c r="G29" s="93"/>
      <c r="H29" s="93"/>
      <c r="I29" s="34" t="s">
        <v>17</v>
      </c>
      <c r="J29" s="34">
        <f t="shared" ref="J29:U29" si="3">SUM(J24:J28)</f>
        <v>0</v>
      </c>
      <c r="K29" s="34">
        <f t="shared" si="3"/>
        <v>1</v>
      </c>
      <c r="L29" s="34">
        <f t="shared" si="3"/>
        <v>0</v>
      </c>
      <c r="M29" s="34">
        <f t="shared" si="3"/>
        <v>0</v>
      </c>
      <c r="N29" s="34">
        <f t="shared" si="3"/>
        <v>0</v>
      </c>
      <c r="O29" s="34">
        <f t="shared" si="3"/>
        <v>0</v>
      </c>
      <c r="P29" s="34">
        <f t="shared" si="3"/>
        <v>0</v>
      </c>
      <c r="Q29" s="34">
        <f t="shared" si="3"/>
        <v>0</v>
      </c>
      <c r="R29" s="34">
        <f t="shared" si="3"/>
        <v>0</v>
      </c>
      <c r="S29" s="34">
        <f t="shared" si="3"/>
        <v>1</v>
      </c>
      <c r="T29" s="34">
        <f t="shared" si="3"/>
        <v>0</v>
      </c>
      <c r="U29" s="76">
        <f t="shared" si="3"/>
        <v>1</v>
      </c>
      <c r="V29" s="37">
        <f t="shared" si="2"/>
        <v>3</v>
      </c>
    </row>
    <row r="30" spans="1:22" ht="16.5" customHeight="1" x14ac:dyDescent="0.25">
      <c r="A30" s="93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</row>
    <row r="31" spans="1:22" ht="16.5" customHeight="1" x14ac:dyDescent="0.25">
      <c r="A31" s="93"/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</row>
    <row r="32" spans="1:22" ht="16.5" customHeight="1" x14ac:dyDescent="0.25">
      <c r="A32" s="93"/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</row>
    <row r="33" spans="1:22" ht="16.5" customHeight="1" x14ac:dyDescent="0.25">
      <c r="A33" s="93"/>
      <c r="B33" s="93"/>
      <c r="C33" s="93"/>
      <c r="D33" s="93"/>
      <c r="E33" s="93"/>
      <c r="F33" s="93"/>
      <c r="G33" s="93"/>
      <c r="H33" s="93"/>
      <c r="I33" s="354" t="s">
        <v>291</v>
      </c>
      <c r="J33" s="414"/>
      <c r="K33" s="414"/>
      <c r="L33" s="414"/>
      <c r="M33" s="414"/>
      <c r="N33" s="363"/>
      <c r="O33" s="93"/>
      <c r="P33" s="354" t="s">
        <v>290</v>
      </c>
      <c r="Q33" s="355"/>
      <c r="R33" s="355"/>
      <c r="S33" s="355"/>
      <c r="T33" s="355"/>
      <c r="U33" s="355"/>
      <c r="V33" s="356"/>
    </row>
    <row r="34" spans="1:22" ht="16.5" customHeight="1" x14ac:dyDescent="0.25">
      <c r="A34" s="93"/>
      <c r="B34" s="93"/>
      <c r="C34" s="93"/>
      <c r="D34" s="93"/>
      <c r="E34" s="93"/>
      <c r="F34" s="93"/>
      <c r="G34" s="93"/>
      <c r="H34" s="93"/>
      <c r="I34" s="364"/>
      <c r="J34" s="415"/>
      <c r="K34" s="415"/>
      <c r="L34" s="415"/>
      <c r="M34" s="415"/>
      <c r="N34" s="365"/>
      <c r="O34" s="93"/>
      <c r="P34" s="357"/>
      <c r="Q34" s="358"/>
      <c r="R34" s="358"/>
      <c r="S34" s="358"/>
      <c r="T34" s="358"/>
      <c r="U34" s="358"/>
      <c r="V34" s="359"/>
    </row>
    <row r="35" spans="1:22" ht="16.5" customHeight="1" x14ac:dyDescent="0.25">
      <c r="A35" s="93"/>
      <c r="B35" s="93"/>
      <c r="C35" s="93"/>
      <c r="D35" s="93"/>
      <c r="E35" s="93"/>
      <c r="F35" s="93"/>
      <c r="G35" s="93"/>
      <c r="H35" s="93"/>
      <c r="I35" s="82" t="s">
        <v>4</v>
      </c>
      <c r="J35" s="310" t="s">
        <v>116</v>
      </c>
      <c r="K35" s="311"/>
      <c r="L35" s="310" t="s">
        <v>117</v>
      </c>
      <c r="M35" s="416"/>
      <c r="N35" s="2" t="s">
        <v>17</v>
      </c>
      <c r="O35" s="93"/>
      <c r="P35" s="310" t="s">
        <v>94</v>
      </c>
      <c r="Q35" s="311"/>
      <c r="R35" s="310" t="s">
        <v>116</v>
      </c>
      <c r="S35" s="311"/>
      <c r="T35" s="310" t="s">
        <v>117</v>
      </c>
      <c r="U35" s="416"/>
      <c r="V35" s="2" t="s">
        <v>17</v>
      </c>
    </row>
    <row r="36" spans="1:22" ht="16.5" customHeight="1" x14ac:dyDescent="0.25">
      <c r="A36" s="93"/>
      <c r="B36" s="93"/>
      <c r="C36" s="93"/>
      <c r="D36" s="93"/>
      <c r="E36" s="93"/>
      <c r="F36" s="93"/>
      <c r="G36" s="93"/>
      <c r="H36" s="93"/>
      <c r="I36" s="74" t="s">
        <v>25</v>
      </c>
      <c r="J36" s="307"/>
      <c r="K36" s="309"/>
      <c r="L36" s="307">
        <v>1</v>
      </c>
      <c r="M36" s="395"/>
      <c r="N36" s="2">
        <f>SUM(J36:M36)</f>
        <v>1</v>
      </c>
      <c r="O36" s="93"/>
      <c r="P36" s="307" t="s">
        <v>97</v>
      </c>
      <c r="Q36" s="309"/>
      <c r="R36" s="307"/>
      <c r="S36" s="309"/>
      <c r="T36" s="307">
        <v>2</v>
      </c>
      <c r="U36" s="395"/>
      <c r="V36" s="2">
        <f>SUM(R36:U36)</f>
        <v>2</v>
      </c>
    </row>
    <row r="37" spans="1:22" ht="16.5" customHeight="1" x14ac:dyDescent="0.25">
      <c r="A37" s="93"/>
      <c r="B37" s="93"/>
      <c r="C37" s="93"/>
      <c r="D37" s="93"/>
      <c r="E37" s="93"/>
      <c r="F37" s="93"/>
      <c r="G37" s="93"/>
      <c r="H37" s="93"/>
      <c r="I37" s="74" t="s">
        <v>33</v>
      </c>
      <c r="J37" s="307"/>
      <c r="K37" s="309"/>
      <c r="L37" s="307"/>
      <c r="M37" s="395"/>
      <c r="N37" s="2">
        <f t="shared" ref="N37:N50" si="4">SUM(J37:M37)</f>
        <v>0</v>
      </c>
      <c r="O37" s="93"/>
      <c r="P37" s="307" t="s">
        <v>103</v>
      </c>
      <c r="Q37" s="309"/>
      <c r="R37" s="307"/>
      <c r="S37" s="309"/>
      <c r="T37" s="307">
        <v>1</v>
      </c>
      <c r="U37" s="395"/>
      <c r="V37" s="2">
        <f t="shared" ref="V37:V41" si="5">SUM(R37:U37)</f>
        <v>1</v>
      </c>
    </row>
    <row r="38" spans="1:22" ht="16.5" customHeight="1" x14ac:dyDescent="0.25">
      <c r="A38" s="93"/>
      <c r="B38" s="93"/>
      <c r="C38" s="93"/>
      <c r="D38" s="93"/>
      <c r="E38" s="93"/>
      <c r="F38" s="93"/>
      <c r="G38" s="93"/>
      <c r="H38" s="93"/>
      <c r="I38" s="74" t="s">
        <v>37</v>
      </c>
      <c r="J38" s="307"/>
      <c r="K38" s="309"/>
      <c r="L38" s="307"/>
      <c r="M38" s="395"/>
      <c r="N38" s="2">
        <f t="shared" si="4"/>
        <v>0</v>
      </c>
      <c r="O38" s="93"/>
      <c r="P38" s="307" t="s">
        <v>100</v>
      </c>
      <c r="Q38" s="309"/>
      <c r="R38" s="307"/>
      <c r="S38" s="309"/>
      <c r="T38" s="307"/>
      <c r="U38" s="395"/>
      <c r="V38" s="2">
        <f t="shared" si="5"/>
        <v>0</v>
      </c>
    </row>
    <row r="39" spans="1:22" ht="16.5" customHeight="1" x14ac:dyDescent="0.25">
      <c r="A39" s="93"/>
      <c r="B39" s="93"/>
      <c r="C39" s="93"/>
      <c r="D39" s="93"/>
      <c r="E39" s="93"/>
      <c r="F39" s="93"/>
      <c r="G39" s="93"/>
      <c r="H39" s="93"/>
      <c r="I39" s="74" t="s">
        <v>40</v>
      </c>
      <c r="J39" s="307"/>
      <c r="K39" s="309"/>
      <c r="L39" s="307"/>
      <c r="M39" s="395"/>
      <c r="N39" s="2">
        <f t="shared" si="4"/>
        <v>0</v>
      </c>
      <c r="O39" s="93"/>
      <c r="P39" s="307" t="s">
        <v>105</v>
      </c>
      <c r="Q39" s="309"/>
      <c r="R39" s="307"/>
      <c r="S39" s="309"/>
      <c r="T39" s="307"/>
      <c r="U39" s="395"/>
      <c r="V39" s="2">
        <f t="shared" si="5"/>
        <v>0</v>
      </c>
    </row>
    <row r="40" spans="1:22" ht="16.5" customHeight="1" x14ac:dyDescent="0.25">
      <c r="A40" s="93"/>
      <c r="B40" s="93"/>
      <c r="C40" s="93"/>
      <c r="D40" s="93"/>
      <c r="E40" s="93"/>
      <c r="F40" s="93"/>
      <c r="G40" s="93"/>
      <c r="H40" s="93"/>
      <c r="I40" s="74" t="s">
        <v>43</v>
      </c>
      <c r="J40" s="307"/>
      <c r="K40" s="309"/>
      <c r="L40" s="307">
        <v>1</v>
      </c>
      <c r="M40" s="395"/>
      <c r="N40" s="2">
        <f t="shared" si="4"/>
        <v>1</v>
      </c>
      <c r="O40" s="93"/>
      <c r="P40" s="338" t="s">
        <v>109</v>
      </c>
      <c r="Q40" s="339"/>
      <c r="R40" s="338"/>
      <c r="S40" s="339"/>
      <c r="T40" s="338"/>
      <c r="U40" s="396"/>
      <c r="V40" s="92">
        <f t="shared" si="5"/>
        <v>0</v>
      </c>
    </row>
    <row r="41" spans="1:22" ht="16.5" customHeight="1" x14ac:dyDescent="0.25">
      <c r="A41" s="93"/>
      <c r="B41" s="93"/>
      <c r="C41" s="93"/>
      <c r="D41" s="93"/>
      <c r="E41" s="93"/>
      <c r="F41" s="93"/>
      <c r="G41" s="93"/>
      <c r="H41" s="93"/>
      <c r="I41" s="74" t="s">
        <v>45</v>
      </c>
      <c r="J41" s="307"/>
      <c r="K41" s="309"/>
      <c r="L41" s="307">
        <v>1</v>
      </c>
      <c r="M41" s="395"/>
      <c r="N41" s="2">
        <f t="shared" si="4"/>
        <v>1</v>
      </c>
      <c r="O41" s="93"/>
      <c r="P41" s="312" t="s">
        <v>17</v>
      </c>
      <c r="Q41" s="313"/>
      <c r="R41" s="312" t="s">
        <v>32</v>
      </c>
      <c r="S41" s="313"/>
      <c r="T41" s="312">
        <f>SUM(T36:U40)</f>
        <v>3</v>
      </c>
      <c r="U41" s="397"/>
      <c r="V41" s="37">
        <f t="shared" si="5"/>
        <v>3</v>
      </c>
    </row>
    <row r="42" spans="1:22" ht="16.5" customHeight="1" x14ac:dyDescent="0.25">
      <c r="A42" s="93"/>
      <c r="B42" s="93"/>
      <c r="C42" s="93"/>
      <c r="D42" s="93"/>
      <c r="E42" s="93"/>
      <c r="F42" s="93"/>
      <c r="G42" s="93"/>
      <c r="H42" s="93"/>
      <c r="I42" s="74" t="s">
        <v>50</v>
      </c>
      <c r="J42" s="307"/>
      <c r="K42" s="309"/>
      <c r="L42" s="307"/>
      <c r="M42" s="395"/>
      <c r="N42" s="2">
        <f t="shared" si="4"/>
        <v>0</v>
      </c>
      <c r="O42" s="93"/>
      <c r="P42" s="93"/>
      <c r="Q42" s="93"/>
      <c r="R42" s="93"/>
      <c r="S42" s="93"/>
      <c r="T42" s="93"/>
      <c r="U42" s="93"/>
      <c r="V42" s="93"/>
    </row>
    <row r="43" spans="1:22" ht="16.5" customHeight="1" x14ac:dyDescent="0.25">
      <c r="A43" s="93"/>
      <c r="B43" s="93"/>
      <c r="C43" s="93"/>
      <c r="D43" s="93"/>
      <c r="E43" s="93"/>
      <c r="F43" s="93"/>
      <c r="G43" s="93"/>
      <c r="H43" s="93"/>
      <c r="I43" s="74" t="s">
        <v>54</v>
      </c>
      <c r="J43" s="307"/>
      <c r="K43" s="309"/>
      <c r="L43" s="307"/>
      <c r="M43" s="395"/>
      <c r="N43" s="2">
        <f t="shared" si="4"/>
        <v>0</v>
      </c>
      <c r="O43" s="93"/>
      <c r="P43" s="93"/>
      <c r="Q43" s="93"/>
      <c r="R43" s="93"/>
      <c r="S43" s="93"/>
      <c r="T43" s="93"/>
      <c r="U43" s="93"/>
      <c r="V43" s="93"/>
    </row>
    <row r="44" spans="1:22" ht="16.5" customHeight="1" x14ac:dyDescent="0.25">
      <c r="A44" s="93"/>
      <c r="B44" s="93"/>
      <c r="C44" s="93"/>
      <c r="D44" s="93"/>
      <c r="E44" s="93"/>
      <c r="F44" s="93"/>
      <c r="G44" s="93"/>
      <c r="H44" s="93"/>
      <c r="I44" s="74" t="s">
        <v>57</v>
      </c>
      <c r="J44" s="307"/>
      <c r="K44" s="309"/>
      <c r="L44" s="307"/>
      <c r="M44" s="395"/>
      <c r="N44" s="2">
        <f t="shared" si="4"/>
        <v>0</v>
      </c>
      <c r="O44" s="93"/>
      <c r="P44" s="93"/>
      <c r="Q44" s="93"/>
      <c r="R44" s="93"/>
      <c r="S44" s="93"/>
      <c r="T44" s="93"/>
      <c r="U44" s="93"/>
      <c r="V44" s="93"/>
    </row>
    <row r="45" spans="1:22" ht="16.5" customHeight="1" x14ac:dyDescent="0.25">
      <c r="A45" s="93"/>
      <c r="B45" s="93"/>
      <c r="C45" s="93"/>
      <c r="D45" s="93"/>
      <c r="E45" s="93"/>
      <c r="F45" s="93"/>
      <c r="G45" s="93"/>
      <c r="H45" s="93"/>
      <c r="I45" s="74" t="s">
        <v>62</v>
      </c>
      <c r="J45" s="307"/>
      <c r="K45" s="309"/>
      <c r="L45" s="307"/>
      <c r="M45" s="395"/>
      <c r="N45" s="2">
        <f t="shared" si="4"/>
        <v>0</v>
      </c>
      <c r="O45" s="93"/>
      <c r="P45" s="93"/>
      <c r="Q45" s="93"/>
      <c r="R45" s="93"/>
      <c r="S45" s="93"/>
      <c r="T45" s="93"/>
      <c r="U45" s="93"/>
      <c r="V45" s="93"/>
    </row>
    <row r="46" spans="1:22" ht="16.5" customHeight="1" x14ac:dyDescent="0.25">
      <c r="A46" s="93"/>
      <c r="B46" s="93"/>
      <c r="C46" s="93"/>
      <c r="D46" s="93"/>
      <c r="E46" s="93"/>
      <c r="F46" s="93"/>
      <c r="G46" s="93"/>
      <c r="H46" s="93"/>
      <c r="I46" s="74" t="s">
        <v>65</v>
      </c>
      <c r="J46" s="307"/>
      <c r="K46" s="309"/>
      <c r="L46" s="307"/>
      <c r="M46" s="395"/>
      <c r="N46" s="2">
        <f t="shared" si="4"/>
        <v>0</v>
      </c>
      <c r="O46" s="93"/>
      <c r="P46" s="93"/>
      <c r="Q46" s="93"/>
      <c r="R46" s="93"/>
      <c r="S46" s="93"/>
      <c r="T46" s="93"/>
      <c r="U46" s="93"/>
      <c r="V46" s="93"/>
    </row>
    <row r="47" spans="1:22" ht="16.5" customHeight="1" x14ac:dyDescent="0.25">
      <c r="A47" s="93"/>
      <c r="B47" s="93"/>
      <c r="C47" s="93"/>
      <c r="D47" s="93"/>
      <c r="E47" s="93"/>
      <c r="F47" s="93"/>
      <c r="G47" s="93"/>
      <c r="I47" s="74" t="s">
        <v>68</v>
      </c>
      <c r="J47" s="307"/>
      <c r="K47" s="309"/>
      <c r="L47" s="307"/>
      <c r="M47" s="395"/>
      <c r="N47" s="2">
        <f t="shared" si="4"/>
        <v>0</v>
      </c>
      <c r="O47" s="93"/>
      <c r="P47" s="93"/>
      <c r="Q47" s="93"/>
      <c r="R47" s="93"/>
      <c r="S47" s="93"/>
      <c r="T47" s="93"/>
      <c r="U47" s="93"/>
      <c r="V47" s="93"/>
    </row>
    <row r="48" spans="1:22" ht="16.5" customHeight="1" x14ac:dyDescent="0.25">
      <c r="A48" s="93"/>
      <c r="B48" s="93"/>
      <c r="C48" s="93"/>
      <c r="D48" s="93"/>
      <c r="E48" s="93"/>
      <c r="F48" s="93"/>
      <c r="G48" s="93"/>
      <c r="I48" s="75" t="s">
        <v>71</v>
      </c>
      <c r="J48" s="307"/>
      <c r="K48" s="309"/>
      <c r="L48" s="307"/>
      <c r="M48" s="395"/>
      <c r="N48" s="2">
        <f t="shared" si="4"/>
        <v>0</v>
      </c>
      <c r="O48" s="93"/>
      <c r="P48" s="93"/>
      <c r="Q48" s="93"/>
      <c r="R48" s="93"/>
      <c r="S48" s="93"/>
      <c r="T48" s="93"/>
      <c r="U48" s="93"/>
      <c r="V48" s="93"/>
    </row>
    <row r="49" spans="9:22" ht="16.5" customHeight="1" x14ac:dyDescent="0.25">
      <c r="I49" s="75" t="s">
        <v>75</v>
      </c>
      <c r="J49" s="338"/>
      <c r="K49" s="339"/>
      <c r="L49" s="338"/>
      <c r="M49" s="396"/>
      <c r="N49" s="80">
        <f t="shared" si="4"/>
        <v>0</v>
      </c>
      <c r="O49" s="93"/>
      <c r="P49" s="93"/>
      <c r="Q49" s="93"/>
      <c r="R49" s="93"/>
      <c r="S49" s="93"/>
      <c r="T49" s="93"/>
      <c r="U49" s="93"/>
      <c r="V49" s="93"/>
    </row>
    <row r="50" spans="9:22" ht="16.5" customHeight="1" x14ac:dyDescent="0.25">
      <c r="I50" s="34" t="s">
        <v>17</v>
      </c>
      <c r="J50" s="312" t="s">
        <v>32</v>
      </c>
      <c r="K50" s="313"/>
      <c r="L50" s="312">
        <f>SUM(L36:M49)</f>
        <v>3</v>
      </c>
      <c r="M50" s="404"/>
      <c r="N50" s="37">
        <f t="shared" si="4"/>
        <v>3</v>
      </c>
      <c r="O50" s="93"/>
      <c r="P50" s="93"/>
      <c r="Q50" s="93"/>
      <c r="R50" s="93"/>
      <c r="S50" s="93"/>
      <c r="T50" s="93"/>
      <c r="U50" s="93"/>
      <c r="V50" s="93"/>
    </row>
  </sheetData>
  <mergeCells count="78">
    <mergeCell ref="J48:K48"/>
    <mergeCell ref="L48:M48"/>
    <mergeCell ref="J49:K49"/>
    <mergeCell ref="L49:M49"/>
    <mergeCell ref="J50:K50"/>
    <mergeCell ref="L50:M50"/>
    <mergeCell ref="J45:K45"/>
    <mergeCell ref="L45:M45"/>
    <mergeCell ref="J46:K46"/>
    <mergeCell ref="L46:M46"/>
    <mergeCell ref="J47:K47"/>
    <mergeCell ref="L47:M47"/>
    <mergeCell ref="J42:K42"/>
    <mergeCell ref="L42:M42"/>
    <mergeCell ref="J43:K43"/>
    <mergeCell ref="L43:M43"/>
    <mergeCell ref="J44:K44"/>
    <mergeCell ref="L44:M44"/>
    <mergeCell ref="J40:K40"/>
    <mergeCell ref="L40:M40"/>
    <mergeCell ref="P40:Q40"/>
    <mergeCell ref="R40:S40"/>
    <mergeCell ref="T40:U40"/>
    <mergeCell ref="J41:K41"/>
    <mergeCell ref="L41:M41"/>
    <mergeCell ref="P41:Q41"/>
    <mergeCell ref="R41:S41"/>
    <mergeCell ref="T41:U41"/>
    <mergeCell ref="J38:K38"/>
    <mergeCell ref="L38:M38"/>
    <mergeCell ref="P38:Q38"/>
    <mergeCell ref="R38:S38"/>
    <mergeCell ref="T38:U38"/>
    <mergeCell ref="J39:K39"/>
    <mergeCell ref="L39:M39"/>
    <mergeCell ref="P39:Q39"/>
    <mergeCell ref="R39:S39"/>
    <mergeCell ref="T39:U39"/>
    <mergeCell ref="J36:K36"/>
    <mergeCell ref="L36:M36"/>
    <mergeCell ref="P36:Q36"/>
    <mergeCell ref="R36:S36"/>
    <mergeCell ref="T36:U36"/>
    <mergeCell ref="J37:K37"/>
    <mergeCell ref="L37:M37"/>
    <mergeCell ref="P37:Q37"/>
    <mergeCell ref="R37:S37"/>
    <mergeCell ref="T37:U37"/>
    <mergeCell ref="I22:V22"/>
    <mergeCell ref="I33:N34"/>
    <mergeCell ref="P33:V34"/>
    <mergeCell ref="J35:K35"/>
    <mergeCell ref="L35:M35"/>
    <mergeCell ref="P35:Q35"/>
    <mergeCell ref="R35:S35"/>
    <mergeCell ref="T35:U35"/>
    <mergeCell ref="I3:V3"/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A11:G11"/>
    <mergeCell ref="A12:A13"/>
    <mergeCell ref="B12:B13"/>
    <mergeCell ref="C12:D13"/>
    <mergeCell ref="E12:F13"/>
    <mergeCell ref="G12:G13"/>
    <mergeCell ref="C16:D16"/>
    <mergeCell ref="E16:F16"/>
    <mergeCell ref="E15:F15"/>
    <mergeCell ref="C15:D15"/>
    <mergeCell ref="E14:F14"/>
    <mergeCell ref="C14:D14"/>
  </mergeCells>
  <pageMargins left="0.51181102362204722" right="0.51181102362204722" top="0.55118110236220474" bottom="0.55118110236220474" header="0.31496062992125984" footer="0.31496062992125984"/>
  <pageSetup paperSize="9" scale="92" orientation="landscape" horizontalDpi="4294967293" r:id="rId1"/>
  <rowBreaks count="1" manualBreakCount="1">
    <brk id="32" max="16383" man="1"/>
  </rowBreaks>
  <colBreaks count="1" manualBreakCount="1">
    <brk id="22" max="58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50"/>
  <sheetViews>
    <sheetView topLeftCell="A19" zoomScaleNormal="100" workbookViewId="0">
      <selection activeCell="G29" sqref="G29"/>
    </sheetView>
  </sheetViews>
  <sheetFormatPr defaultRowHeight="16.5" customHeight="1" x14ac:dyDescent="0.25"/>
  <cols>
    <col min="1" max="1" width="4.7109375" customWidth="1"/>
    <col min="2" max="2" width="23.7109375" customWidth="1"/>
    <col min="3" max="3" width="9.7109375" customWidth="1"/>
    <col min="4" max="5" width="20.7109375" customWidth="1"/>
    <col min="6" max="6" width="15.7109375" customWidth="1"/>
    <col min="7" max="7" width="23.7109375" customWidth="1"/>
    <col min="8" max="8" width="15.7109375" customWidth="1"/>
    <col min="9" max="9" width="18.42578125" customWidth="1"/>
    <col min="10" max="22" width="8.7109375" customWidth="1"/>
  </cols>
  <sheetData>
    <row r="1" spans="1:22" ht="16.5" customHeight="1" x14ac:dyDescent="0.25">
      <c r="A1" s="321" t="s">
        <v>285</v>
      </c>
      <c r="B1" s="322"/>
      <c r="C1" s="322"/>
      <c r="D1" s="322"/>
      <c r="E1" s="322"/>
      <c r="F1" s="322"/>
      <c r="G1" s="322"/>
      <c r="H1" s="32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16.5" customHeight="1" x14ac:dyDescent="0.25">
      <c r="A2" s="374" t="s">
        <v>123</v>
      </c>
      <c r="B2" s="374" t="s">
        <v>4</v>
      </c>
      <c r="C2" s="374" t="s">
        <v>124</v>
      </c>
      <c r="D2" s="374" t="s">
        <v>125</v>
      </c>
      <c r="E2" s="374" t="s">
        <v>126</v>
      </c>
      <c r="F2" s="374" t="s">
        <v>127</v>
      </c>
      <c r="G2" s="374" t="s">
        <v>128</v>
      </c>
      <c r="H2" s="374" t="s">
        <v>129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pans="1:22" ht="16.5" customHeight="1" x14ac:dyDescent="0.25">
      <c r="A3" s="375"/>
      <c r="B3" s="375"/>
      <c r="C3" s="375"/>
      <c r="D3" s="375"/>
      <c r="E3" s="375"/>
      <c r="F3" s="375"/>
      <c r="G3" s="375"/>
      <c r="H3" s="375"/>
      <c r="I3" s="321" t="s">
        <v>286</v>
      </c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3"/>
    </row>
    <row r="4" spans="1:22" ht="16.5" customHeight="1" x14ac:dyDescent="0.25">
      <c r="A4" s="67">
        <v>1</v>
      </c>
      <c r="B4" s="67" t="s">
        <v>130</v>
      </c>
      <c r="C4" s="67" t="s">
        <v>131</v>
      </c>
      <c r="D4" s="67" t="s">
        <v>119</v>
      </c>
      <c r="E4" s="67" t="s">
        <v>132</v>
      </c>
      <c r="F4" s="68" t="s">
        <v>270</v>
      </c>
      <c r="G4" s="69">
        <v>3830.94</v>
      </c>
      <c r="H4" s="69">
        <v>1.1000000000000001</v>
      </c>
      <c r="I4" s="129" t="s">
        <v>4</v>
      </c>
      <c r="J4" s="129" t="s">
        <v>5</v>
      </c>
      <c r="K4" s="129" t="s">
        <v>6</v>
      </c>
      <c r="L4" s="129" t="s">
        <v>7</v>
      </c>
      <c r="M4" s="129" t="s">
        <v>8</v>
      </c>
      <c r="N4" s="129" t="s">
        <v>9</v>
      </c>
      <c r="O4" s="129" t="s">
        <v>10</v>
      </c>
      <c r="P4" s="129" t="s">
        <v>11</v>
      </c>
      <c r="Q4" s="129" t="s">
        <v>12</v>
      </c>
      <c r="R4" s="129" t="s">
        <v>13</v>
      </c>
      <c r="S4" s="129" t="s">
        <v>14</v>
      </c>
      <c r="T4" s="129" t="s">
        <v>15</v>
      </c>
      <c r="U4" s="122" t="s">
        <v>16</v>
      </c>
      <c r="V4" s="2" t="s">
        <v>17</v>
      </c>
    </row>
    <row r="5" spans="1:22" ht="16.5" customHeight="1" x14ac:dyDescent="0.25">
      <c r="A5" s="40"/>
      <c r="B5" s="40"/>
      <c r="C5" s="40"/>
      <c r="D5" s="40"/>
      <c r="E5" s="40"/>
      <c r="F5" s="95"/>
      <c r="G5" s="96"/>
      <c r="H5" s="96"/>
      <c r="I5" s="124" t="s">
        <v>25</v>
      </c>
      <c r="J5" s="124"/>
      <c r="K5" s="124"/>
      <c r="L5" s="124"/>
      <c r="M5" s="124">
        <v>1</v>
      </c>
      <c r="N5" s="124"/>
      <c r="O5" s="124"/>
      <c r="P5" s="124"/>
      <c r="Q5" s="124"/>
      <c r="R5" s="124"/>
      <c r="S5" s="124"/>
      <c r="T5" s="124"/>
      <c r="U5" s="123"/>
      <c r="V5" s="2">
        <f>SUM(J5:U5)</f>
        <v>1</v>
      </c>
    </row>
    <row r="6" spans="1:22" ht="16.5" customHeight="1" x14ac:dyDescent="0.25">
      <c r="A6" s="418" t="s">
        <v>466</v>
      </c>
      <c r="B6" s="419"/>
      <c r="C6" s="419"/>
      <c r="D6" s="419"/>
      <c r="E6" s="419"/>
      <c r="F6" s="419"/>
      <c r="G6" s="420"/>
      <c r="H6" s="93"/>
      <c r="I6" s="124" t="s">
        <v>33</v>
      </c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3"/>
      <c r="V6" s="2">
        <f t="shared" ref="V6:V19" si="0">SUM(J6:U6)</f>
        <v>0</v>
      </c>
    </row>
    <row r="7" spans="1:22" ht="16.5" customHeight="1" x14ac:dyDescent="0.25">
      <c r="A7" s="360" t="s">
        <v>123</v>
      </c>
      <c r="B7" s="360" t="s">
        <v>4</v>
      </c>
      <c r="C7" s="362" t="s">
        <v>452</v>
      </c>
      <c r="D7" s="363"/>
      <c r="E7" s="362" t="s">
        <v>462</v>
      </c>
      <c r="F7" s="363"/>
      <c r="G7" s="411" t="s">
        <v>454</v>
      </c>
      <c r="H7" s="93"/>
      <c r="I7" s="124" t="s">
        <v>37</v>
      </c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3"/>
      <c r="V7" s="2">
        <f t="shared" si="0"/>
        <v>0</v>
      </c>
    </row>
    <row r="8" spans="1:22" ht="16.5" customHeight="1" x14ac:dyDescent="0.25">
      <c r="A8" s="361"/>
      <c r="B8" s="361"/>
      <c r="C8" s="364"/>
      <c r="D8" s="365"/>
      <c r="E8" s="364"/>
      <c r="F8" s="365"/>
      <c r="G8" s="412"/>
      <c r="H8" s="93"/>
      <c r="I8" s="124" t="s">
        <v>40</v>
      </c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3"/>
      <c r="V8" s="2">
        <f t="shared" si="0"/>
        <v>0</v>
      </c>
    </row>
    <row r="9" spans="1:22" ht="16.5" customHeight="1" x14ac:dyDescent="0.25">
      <c r="A9" s="216">
        <v>1</v>
      </c>
      <c r="B9" s="216" t="s">
        <v>130</v>
      </c>
      <c r="C9" s="413">
        <v>3830.94</v>
      </c>
      <c r="D9" s="413"/>
      <c r="E9" s="413">
        <v>1.1000000000000001</v>
      </c>
      <c r="F9" s="413"/>
      <c r="G9" s="234">
        <v>3482.67</v>
      </c>
      <c r="H9" s="93"/>
      <c r="I9" s="124" t="s">
        <v>43</v>
      </c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3"/>
      <c r="V9" s="2">
        <f t="shared" si="0"/>
        <v>0</v>
      </c>
    </row>
    <row r="10" spans="1:22" ht="16.5" customHeight="1" x14ac:dyDescent="0.25">
      <c r="H10" s="93"/>
      <c r="I10" s="124" t="s">
        <v>45</v>
      </c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3"/>
      <c r="V10" s="2">
        <f t="shared" si="0"/>
        <v>0</v>
      </c>
    </row>
    <row r="11" spans="1:22" ht="16.5" customHeight="1" x14ac:dyDescent="0.25">
      <c r="H11" s="93"/>
      <c r="I11" s="124" t="s">
        <v>50</v>
      </c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3"/>
      <c r="V11" s="2">
        <f t="shared" si="0"/>
        <v>0</v>
      </c>
    </row>
    <row r="12" spans="1:22" ht="16.5" customHeight="1" x14ac:dyDescent="0.25">
      <c r="H12" s="93"/>
      <c r="I12" s="124" t="s">
        <v>54</v>
      </c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3"/>
      <c r="V12" s="2">
        <f t="shared" si="0"/>
        <v>0</v>
      </c>
    </row>
    <row r="13" spans="1:22" ht="16.5" customHeight="1" x14ac:dyDescent="0.25">
      <c r="H13" s="93"/>
      <c r="I13" s="124" t="s">
        <v>57</v>
      </c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3"/>
      <c r="V13" s="2">
        <f t="shared" si="0"/>
        <v>0</v>
      </c>
    </row>
    <row r="14" spans="1:22" ht="16.5" customHeight="1" x14ac:dyDescent="0.25">
      <c r="A14" s="93"/>
      <c r="B14" s="93"/>
      <c r="C14" s="93"/>
      <c r="D14" s="93"/>
      <c r="E14" s="93"/>
      <c r="F14" s="93"/>
      <c r="G14" s="93"/>
      <c r="H14" s="93"/>
      <c r="I14" s="124" t="s">
        <v>62</v>
      </c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3"/>
      <c r="V14" s="2">
        <f t="shared" si="0"/>
        <v>0</v>
      </c>
    </row>
    <row r="15" spans="1:22" ht="16.5" customHeight="1" x14ac:dyDescent="0.25">
      <c r="A15" s="93"/>
      <c r="B15" s="93"/>
      <c r="C15" s="93"/>
      <c r="D15" s="93"/>
      <c r="E15" s="93"/>
      <c r="F15" s="93"/>
      <c r="G15" s="93"/>
      <c r="H15" s="93"/>
      <c r="I15" s="124" t="s">
        <v>65</v>
      </c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3"/>
      <c r="V15" s="2">
        <f t="shared" si="0"/>
        <v>0</v>
      </c>
    </row>
    <row r="16" spans="1:22" ht="16.5" customHeight="1" x14ac:dyDescent="0.25">
      <c r="A16" s="93"/>
      <c r="B16" s="93"/>
      <c r="C16" s="93"/>
      <c r="D16" s="93"/>
      <c r="E16" s="93"/>
      <c r="F16" s="93"/>
      <c r="G16" s="93"/>
      <c r="H16" s="93"/>
      <c r="I16" s="124" t="s">
        <v>68</v>
      </c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3"/>
      <c r="V16" s="2">
        <f t="shared" si="0"/>
        <v>0</v>
      </c>
    </row>
    <row r="17" spans="1:22" ht="16.5" customHeight="1" x14ac:dyDescent="0.25">
      <c r="A17" s="93"/>
      <c r="B17" s="93"/>
      <c r="C17" s="93"/>
      <c r="D17" s="93"/>
      <c r="E17" s="93"/>
      <c r="F17" s="93"/>
      <c r="G17" s="93"/>
      <c r="H17" s="93"/>
      <c r="I17" s="125" t="s">
        <v>71</v>
      </c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59"/>
      <c r="V17" s="2">
        <f t="shared" si="0"/>
        <v>0</v>
      </c>
    </row>
    <row r="18" spans="1:22" ht="16.5" customHeight="1" x14ac:dyDescent="0.25">
      <c r="A18" s="93"/>
      <c r="B18" s="93"/>
      <c r="C18" s="93"/>
      <c r="D18" s="93"/>
      <c r="E18" s="93"/>
      <c r="F18" s="93"/>
      <c r="G18" s="93"/>
      <c r="H18" s="93"/>
      <c r="I18" s="125" t="s">
        <v>75</v>
      </c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59"/>
      <c r="V18" s="128">
        <f t="shared" si="0"/>
        <v>0</v>
      </c>
    </row>
    <row r="19" spans="1:22" ht="16.5" customHeight="1" x14ac:dyDescent="0.25">
      <c r="A19" s="93"/>
      <c r="B19" s="93"/>
      <c r="C19" s="93"/>
      <c r="D19" s="93"/>
      <c r="E19" s="93"/>
      <c r="F19" s="93"/>
      <c r="G19" s="93"/>
      <c r="H19" s="93"/>
      <c r="I19" s="130" t="s">
        <v>17</v>
      </c>
      <c r="J19" s="130">
        <f>SUM(J5:J18)</f>
        <v>0</v>
      </c>
      <c r="K19" s="130">
        <f t="shared" ref="K19:U19" si="1">SUM(K5:K18)</f>
        <v>0</v>
      </c>
      <c r="L19" s="130">
        <f t="shared" si="1"/>
        <v>0</v>
      </c>
      <c r="M19" s="130">
        <f t="shared" si="1"/>
        <v>1</v>
      </c>
      <c r="N19" s="130">
        <f t="shared" si="1"/>
        <v>0</v>
      </c>
      <c r="O19" s="130">
        <f t="shared" si="1"/>
        <v>0</v>
      </c>
      <c r="P19" s="130">
        <f t="shared" si="1"/>
        <v>0</v>
      </c>
      <c r="Q19" s="130">
        <f t="shared" si="1"/>
        <v>0</v>
      </c>
      <c r="R19" s="130">
        <f t="shared" si="1"/>
        <v>0</v>
      </c>
      <c r="S19" s="130">
        <f t="shared" si="1"/>
        <v>0</v>
      </c>
      <c r="T19" s="130">
        <f t="shared" si="1"/>
        <v>0</v>
      </c>
      <c r="U19" s="126">
        <f t="shared" si="1"/>
        <v>0</v>
      </c>
      <c r="V19" s="37">
        <f t="shared" si="0"/>
        <v>1</v>
      </c>
    </row>
    <row r="20" spans="1:22" ht="16.5" customHeight="1" x14ac:dyDescent="0.25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</row>
    <row r="21" spans="1:22" ht="16.5" customHeight="1" x14ac:dyDescent="0.25">
      <c r="A21" s="93"/>
      <c r="B21" s="93"/>
      <c r="C21" s="93"/>
      <c r="D21" s="93"/>
      <c r="E21" s="93"/>
      <c r="F21" s="93"/>
      <c r="G21" s="93"/>
      <c r="H21" s="93"/>
      <c r="I21" s="60"/>
      <c r="J21" s="40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</row>
    <row r="22" spans="1:22" ht="16.5" customHeight="1" x14ac:dyDescent="0.25">
      <c r="A22" s="93"/>
      <c r="B22" s="93"/>
      <c r="C22" s="93"/>
      <c r="D22" s="93"/>
      <c r="E22" s="93"/>
      <c r="F22" s="93"/>
      <c r="G22" s="93"/>
      <c r="H22" s="93"/>
      <c r="I22" s="321" t="s">
        <v>287</v>
      </c>
      <c r="J22" s="322"/>
      <c r="K22" s="322"/>
      <c r="L22" s="322"/>
      <c r="M22" s="322"/>
      <c r="N22" s="322"/>
      <c r="O22" s="322"/>
      <c r="P22" s="322"/>
      <c r="Q22" s="322"/>
      <c r="R22" s="322"/>
      <c r="S22" s="322"/>
      <c r="T22" s="322"/>
      <c r="U22" s="322"/>
      <c r="V22" s="323"/>
    </row>
    <row r="23" spans="1:22" ht="16.5" customHeight="1" x14ac:dyDescent="0.25">
      <c r="A23" s="93"/>
      <c r="B23" s="93"/>
      <c r="C23" s="93"/>
      <c r="D23" s="93"/>
      <c r="E23" s="93"/>
      <c r="F23" s="93"/>
      <c r="G23" s="93"/>
      <c r="H23" s="93"/>
      <c r="I23" s="129" t="s">
        <v>94</v>
      </c>
      <c r="J23" s="127" t="s">
        <v>5</v>
      </c>
      <c r="K23" s="127" t="s">
        <v>6</v>
      </c>
      <c r="L23" s="127" t="s">
        <v>7</v>
      </c>
      <c r="M23" s="127" t="s">
        <v>8</v>
      </c>
      <c r="N23" s="127" t="s">
        <v>9</v>
      </c>
      <c r="O23" s="127" t="s">
        <v>10</v>
      </c>
      <c r="P23" s="127" t="s">
        <v>11</v>
      </c>
      <c r="Q23" s="127" t="s">
        <v>12</v>
      </c>
      <c r="R23" s="127" t="s">
        <v>13</v>
      </c>
      <c r="S23" s="127" t="s">
        <v>14</v>
      </c>
      <c r="T23" s="127" t="s">
        <v>15</v>
      </c>
      <c r="U23" s="132" t="s">
        <v>16</v>
      </c>
      <c r="V23" s="2" t="s">
        <v>17</v>
      </c>
    </row>
    <row r="24" spans="1:22" ht="16.5" customHeight="1" x14ac:dyDescent="0.25">
      <c r="A24" s="93"/>
      <c r="B24" s="93"/>
      <c r="C24" s="93"/>
      <c r="D24" s="93"/>
      <c r="E24" s="93"/>
      <c r="F24" s="93"/>
      <c r="G24" s="93"/>
      <c r="H24" s="93"/>
      <c r="I24" s="124" t="s">
        <v>97</v>
      </c>
      <c r="J24" s="124"/>
      <c r="K24" s="124"/>
      <c r="L24" s="124"/>
      <c r="M24" s="124">
        <v>1</v>
      </c>
      <c r="N24" s="124"/>
      <c r="O24" s="124"/>
      <c r="P24" s="124"/>
      <c r="Q24" s="124"/>
      <c r="R24" s="124"/>
      <c r="S24" s="124"/>
      <c r="T24" s="124"/>
      <c r="U24" s="133"/>
      <c r="V24" s="2">
        <f>SUM(J24:U24)</f>
        <v>1</v>
      </c>
    </row>
    <row r="25" spans="1:22" ht="16.5" customHeight="1" x14ac:dyDescent="0.25">
      <c r="A25" s="93"/>
      <c r="B25" s="93"/>
      <c r="C25" s="93"/>
      <c r="D25" s="93"/>
      <c r="E25" s="93"/>
      <c r="F25" s="93"/>
      <c r="G25" s="93"/>
      <c r="H25" s="93"/>
      <c r="I25" s="124" t="s">
        <v>100</v>
      </c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33"/>
      <c r="V25" s="2">
        <f t="shared" ref="V25:V29" si="2">SUM(J25:U25)</f>
        <v>0</v>
      </c>
    </row>
    <row r="26" spans="1:22" ht="16.5" customHeight="1" x14ac:dyDescent="0.25">
      <c r="A26" s="93"/>
      <c r="B26" s="93"/>
      <c r="C26" s="93"/>
      <c r="D26" s="93"/>
      <c r="E26" s="93"/>
      <c r="F26" s="93"/>
      <c r="G26" s="93"/>
      <c r="H26" s="93"/>
      <c r="I26" s="124" t="s">
        <v>103</v>
      </c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33"/>
      <c r="V26" s="2">
        <f t="shared" si="2"/>
        <v>0</v>
      </c>
    </row>
    <row r="27" spans="1:22" ht="16.5" customHeight="1" x14ac:dyDescent="0.25">
      <c r="A27" s="93"/>
      <c r="B27" s="93"/>
      <c r="C27" s="93"/>
      <c r="D27" s="93"/>
      <c r="E27" s="93"/>
      <c r="F27" s="93"/>
      <c r="G27" s="93"/>
      <c r="H27" s="93"/>
      <c r="I27" s="124" t="s">
        <v>105</v>
      </c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33"/>
      <c r="V27" s="2">
        <f t="shared" si="2"/>
        <v>0</v>
      </c>
    </row>
    <row r="28" spans="1:22" ht="16.5" customHeight="1" x14ac:dyDescent="0.25">
      <c r="A28" s="93"/>
      <c r="B28" s="93"/>
      <c r="C28" s="93"/>
      <c r="D28" s="93"/>
      <c r="E28" s="93"/>
      <c r="F28" s="93"/>
      <c r="G28" s="93"/>
      <c r="H28" s="93"/>
      <c r="I28" s="131" t="s">
        <v>109</v>
      </c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4"/>
      <c r="V28" s="92">
        <f t="shared" si="2"/>
        <v>0</v>
      </c>
    </row>
    <row r="29" spans="1:22" ht="16.5" customHeight="1" x14ac:dyDescent="0.25">
      <c r="A29" s="93"/>
      <c r="B29" s="93"/>
      <c r="C29" s="93"/>
      <c r="D29" s="93"/>
      <c r="E29" s="93"/>
      <c r="F29" s="93"/>
      <c r="G29" s="93"/>
      <c r="H29" s="93"/>
      <c r="I29" s="130" t="s">
        <v>17</v>
      </c>
      <c r="J29" s="130">
        <f t="shared" ref="J29:U29" si="3">SUM(J24:J28)</f>
        <v>0</v>
      </c>
      <c r="K29" s="130">
        <f t="shared" si="3"/>
        <v>0</v>
      </c>
      <c r="L29" s="130">
        <f t="shared" si="3"/>
        <v>0</v>
      </c>
      <c r="M29" s="130">
        <f t="shared" si="3"/>
        <v>1</v>
      </c>
      <c r="N29" s="130">
        <f t="shared" si="3"/>
        <v>0</v>
      </c>
      <c r="O29" s="130">
        <f t="shared" si="3"/>
        <v>0</v>
      </c>
      <c r="P29" s="130">
        <f t="shared" si="3"/>
        <v>0</v>
      </c>
      <c r="Q29" s="130">
        <f t="shared" si="3"/>
        <v>0</v>
      </c>
      <c r="R29" s="130">
        <f t="shared" si="3"/>
        <v>0</v>
      </c>
      <c r="S29" s="130">
        <f t="shared" si="3"/>
        <v>0</v>
      </c>
      <c r="T29" s="130">
        <f t="shared" si="3"/>
        <v>0</v>
      </c>
      <c r="U29" s="126">
        <f t="shared" si="3"/>
        <v>0</v>
      </c>
      <c r="V29" s="37">
        <f t="shared" si="2"/>
        <v>1</v>
      </c>
    </row>
    <row r="30" spans="1:22" ht="16.5" customHeight="1" x14ac:dyDescent="0.25">
      <c r="A30" s="93"/>
      <c r="B30" s="93"/>
      <c r="C30" s="93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</row>
    <row r="31" spans="1:22" ht="16.5" customHeight="1" x14ac:dyDescent="0.25">
      <c r="A31" s="93"/>
      <c r="B31" s="93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</row>
    <row r="32" spans="1:22" ht="16.5" customHeight="1" x14ac:dyDescent="0.25">
      <c r="A32" s="93"/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</row>
    <row r="33" spans="1:22" ht="16.5" customHeight="1" x14ac:dyDescent="0.25">
      <c r="A33" s="93"/>
      <c r="B33" s="93"/>
      <c r="C33" s="93"/>
      <c r="D33" s="93"/>
      <c r="E33" s="93"/>
      <c r="F33" s="93"/>
      <c r="G33" s="93"/>
      <c r="H33" s="93"/>
      <c r="I33" s="354" t="s">
        <v>288</v>
      </c>
      <c r="J33" s="414"/>
      <c r="K33" s="414"/>
      <c r="L33" s="414"/>
      <c r="M33" s="414"/>
      <c r="N33" s="363"/>
      <c r="O33" s="93"/>
      <c r="P33" s="354" t="s">
        <v>289</v>
      </c>
      <c r="Q33" s="355"/>
      <c r="R33" s="355"/>
      <c r="S33" s="355"/>
      <c r="T33" s="355"/>
      <c r="U33" s="355"/>
      <c r="V33" s="356"/>
    </row>
    <row r="34" spans="1:22" ht="16.5" customHeight="1" x14ac:dyDescent="0.25">
      <c r="A34" s="93"/>
      <c r="B34" s="93"/>
      <c r="C34" s="93"/>
      <c r="D34" s="93"/>
      <c r="E34" s="93"/>
      <c r="F34" s="93"/>
      <c r="G34" s="93"/>
      <c r="H34" s="93"/>
      <c r="I34" s="364"/>
      <c r="J34" s="415"/>
      <c r="K34" s="415"/>
      <c r="L34" s="415"/>
      <c r="M34" s="415"/>
      <c r="N34" s="365"/>
      <c r="O34" s="93"/>
      <c r="P34" s="357"/>
      <c r="Q34" s="358"/>
      <c r="R34" s="358"/>
      <c r="S34" s="358"/>
      <c r="T34" s="358"/>
      <c r="U34" s="358"/>
      <c r="V34" s="359"/>
    </row>
    <row r="35" spans="1:22" ht="16.5" customHeight="1" x14ac:dyDescent="0.25">
      <c r="A35" s="93"/>
      <c r="B35" s="93"/>
      <c r="C35" s="93"/>
      <c r="D35" s="93"/>
      <c r="E35" s="93"/>
      <c r="F35" s="93"/>
      <c r="G35" s="93"/>
      <c r="H35" s="93"/>
      <c r="I35" s="129" t="s">
        <v>4</v>
      </c>
      <c r="J35" s="310" t="s">
        <v>116</v>
      </c>
      <c r="K35" s="311"/>
      <c r="L35" s="310" t="s">
        <v>117</v>
      </c>
      <c r="M35" s="416"/>
      <c r="N35" s="2" t="s">
        <v>17</v>
      </c>
      <c r="O35" s="93"/>
      <c r="P35" s="310" t="s">
        <v>94</v>
      </c>
      <c r="Q35" s="311"/>
      <c r="R35" s="310" t="s">
        <v>116</v>
      </c>
      <c r="S35" s="311"/>
      <c r="T35" s="310" t="s">
        <v>117</v>
      </c>
      <c r="U35" s="416"/>
      <c r="V35" s="2" t="s">
        <v>17</v>
      </c>
    </row>
    <row r="36" spans="1:22" ht="16.5" customHeight="1" x14ac:dyDescent="0.25">
      <c r="A36" s="93"/>
      <c r="B36" s="93"/>
      <c r="C36" s="93"/>
      <c r="D36" s="93"/>
      <c r="E36" s="93"/>
      <c r="F36" s="93"/>
      <c r="G36" s="93"/>
      <c r="H36" s="93"/>
      <c r="I36" s="124" t="s">
        <v>25</v>
      </c>
      <c r="J36" s="307"/>
      <c r="K36" s="309"/>
      <c r="L36" s="307">
        <v>1</v>
      </c>
      <c r="M36" s="395"/>
      <c r="N36" s="2">
        <f>SUM(J36:M36)</f>
        <v>1</v>
      </c>
      <c r="O36" s="93"/>
      <c r="P36" s="307" t="s">
        <v>97</v>
      </c>
      <c r="Q36" s="309"/>
      <c r="R36" s="307"/>
      <c r="S36" s="309"/>
      <c r="T36" s="307">
        <v>1</v>
      </c>
      <c r="U36" s="395"/>
      <c r="V36" s="2">
        <f>SUM(R36:U36)</f>
        <v>1</v>
      </c>
    </row>
    <row r="37" spans="1:22" ht="16.5" customHeight="1" x14ac:dyDescent="0.25">
      <c r="A37" s="93"/>
      <c r="B37" s="93"/>
      <c r="C37" s="93"/>
      <c r="D37" s="93"/>
      <c r="E37" s="93"/>
      <c r="F37" s="93"/>
      <c r="G37" s="93"/>
      <c r="H37" s="93"/>
      <c r="I37" s="124" t="s">
        <v>33</v>
      </c>
      <c r="J37" s="307"/>
      <c r="K37" s="309"/>
      <c r="L37" s="307"/>
      <c r="M37" s="395"/>
      <c r="N37" s="2">
        <f t="shared" ref="N37:N50" si="4">SUM(J37:M37)</f>
        <v>0</v>
      </c>
      <c r="O37" s="93"/>
      <c r="P37" s="307" t="s">
        <v>103</v>
      </c>
      <c r="Q37" s="309"/>
      <c r="R37" s="307"/>
      <c r="S37" s="309"/>
      <c r="T37" s="307"/>
      <c r="U37" s="395"/>
      <c r="V37" s="2">
        <f t="shared" ref="V37:V41" si="5">SUM(R37:U37)</f>
        <v>0</v>
      </c>
    </row>
    <row r="38" spans="1:22" ht="16.5" customHeight="1" x14ac:dyDescent="0.25">
      <c r="A38" s="93"/>
      <c r="B38" s="93"/>
      <c r="C38" s="93"/>
      <c r="D38" s="93"/>
      <c r="E38" s="93"/>
      <c r="F38" s="93"/>
      <c r="G38" s="93"/>
      <c r="H38" s="93"/>
      <c r="I38" s="124" t="s">
        <v>37</v>
      </c>
      <c r="J38" s="307"/>
      <c r="K38" s="309"/>
      <c r="L38" s="307"/>
      <c r="M38" s="395"/>
      <c r="N38" s="2">
        <f t="shared" si="4"/>
        <v>0</v>
      </c>
      <c r="O38" s="93"/>
      <c r="P38" s="307" t="s">
        <v>100</v>
      </c>
      <c r="Q38" s="309"/>
      <c r="R38" s="307"/>
      <c r="S38" s="309"/>
      <c r="T38" s="307"/>
      <c r="U38" s="395"/>
      <c r="V38" s="2">
        <f t="shared" si="5"/>
        <v>0</v>
      </c>
    </row>
    <row r="39" spans="1:22" ht="16.5" customHeight="1" x14ac:dyDescent="0.25">
      <c r="A39" s="93"/>
      <c r="B39" s="93"/>
      <c r="C39" s="93"/>
      <c r="D39" s="93"/>
      <c r="E39" s="93"/>
      <c r="F39" s="93"/>
      <c r="G39" s="93"/>
      <c r="H39" s="93"/>
      <c r="I39" s="124" t="s">
        <v>40</v>
      </c>
      <c r="J39" s="307"/>
      <c r="K39" s="309"/>
      <c r="L39" s="307"/>
      <c r="M39" s="395"/>
      <c r="N39" s="2">
        <f t="shared" si="4"/>
        <v>0</v>
      </c>
      <c r="O39" s="93"/>
      <c r="P39" s="307" t="s">
        <v>105</v>
      </c>
      <c r="Q39" s="309"/>
      <c r="R39" s="307"/>
      <c r="S39" s="309"/>
      <c r="T39" s="307"/>
      <c r="U39" s="395"/>
      <c r="V39" s="2">
        <f t="shared" si="5"/>
        <v>0</v>
      </c>
    </row>
    <row r="40" spans="1:22" ht="16.5" customHeight="1" x14ac:dyDescent="0.25">
      <c r="A40" s="93"/>
      <c r="B40" s="93"/>
      <c r="C40" s="93"/>
      <c r="D40" s="93"/>
      <c r="E40" s="93"/>
      <c r="F40" s="93"/>
      <c r="G40" s="93"/>
      <c r="H40" s="93"/>
      <c r="I40" s="124" t="s">
        <v>43</v>
      </c>
      <c r="J40" s="307"/>
      <c r="K40" s="309"/>
      <c r="L40" s="307"/>
      <c r="M40" s="395"/>
      <c r="N40" s="2">
        <f t="shared" si="4"/>
        <v>0</v>
      </c>
      <c r="O40" s="93"/>
      <c r="P40" s="338" t="s">
        <v>109</v>
      </c>
      <c r="Q40" s="339"/>
      <c r="R40" s="338"/>
      <c r="S40" s="339"/>
      <c r="T40" s="338"/>
      <c r="U40" s="396"/>
      <c r="V40" s="92">
        <f t="shared" si="5"/>
        <v>0</v>
      </c>
    </row>
    <row r="41" spans="1:22" ht="16.5" customHeight="1" x14ac:dyDescent="0.25">
      <c r="A41" s="93"/>
      <c r="B41" s="93"/>
      <c r="C41" s="93"/>
      <c r="D41" s="93"/>
      <c r="E41" s="93"/>
      <c r="F41" s="93"/>
      <c r="G41" s="93"/>
      <c r="H41" s="93"/>
      <c r="I41" s="124" t="s">
        <v>45</v>
      </c>
      <c r="J41" s="307"/>
      <c r="K41" s="309"/>
      <c r="L41" s="307"/>
      <c r="M41" s="395"/>
      <c r="N41" s="2">
        <f t="shared" si="4"/>
        <v>0</v>
      </c>
      <c r="O41" s="93"/>
      <c r="P41" s="312" t="s">
        <v>17</v>
      </c>
      <c r="Q41" s="313"/>
      <c r="R41" s="312" t="s">
        <v>32</v>
      </c>
      <c r="S41" s="313"/>
      <c r="T41" s="312">
        <f>SUM(T36:U40)</f>
        <v>1</v>
      </c>
      <c r="U41" s="397"/>
      <c r="V41" s="37">
        <f t="shared" si="5"/>
        <v>1</v>
      </c>
    </row>
    <row r="42" spans="1:22" ht="16.5" customHeight="1" x14ac:dyDescent="0.25">
      <c r="A42" s="93"/>
      <c r="B42" s="93"/>
      <c r="C42" s="93"/>
      <c r="D42" s="93"/>
      <c r="E42" s="93"/>
      <c r="F42" s="93"/>
      <c r="G42" s="93"/>
      <c r="H42" s="93"/>
      <c r="I42" s="124" t="s">
        <v>50</v>
      </c>
      <c r="J42" s="307"/>
      <c r="K42" s="309"/>
      <c r="L42" s="307"/>
      <c r="M42" s="395"/>
      <c r="N42" s="2">
        <f t="shared" si="4"/>
        <v>0</v>
      </c>
      <c r="O42" s="93"/>
      <c r="P42" s="93"/>
      <c r="Q42" s="93"/>
      <c r="R42" s="93"/>
      <c r="S42" s="93"/>
      <c r="T42" s="93"/>
      <c r="U42" s="93"/>
      <c r="V42" s="93"/>
    </row>
    <row r="43" spans="1:22" ht="16.5" customHeight="1" x14ac:dyDescent="0.25">
      <c r="A43" s="93"/>
      <c r="B43" s="93"/>
      <c r="C43" s="93"/>
      <c r="D43" s="93"/>
      <c r="E43" s="93"/>
      <c r="F43" s="93"/>
      <c r="G43" s="93"/>
      <c r="H43" s="93"/>
      <c r="I43" s="124" t="s">
        <v>54</v>
      </c>
      <c r="J43" s="307"/>
      <c r="K43" s="309"/>
      <c r="L43" s="307"/>
      <c r="M43" s="395"/>
      <c r="N43" s="2">
        <f t="shared" si="4"/>
        <v>0</v>
      </c>
      <c r="O43" s="93"/>
      <c r="P43" s="93"/>
      <c r="Q43" s="93"/>
      <c r="R43" s="93"/>
      <c r="S43" s="93"/>
      <c r="T43" s="93"/>
      <c r="U43" s="93"/>
      <c r="V43" s="93"/>
    </row>
    <row r="44" spans="1:22" ht="16.5" customHeight="1" x14ac:dyDescent="0.25">
      <c r="A44" s="93"/>
      <c r="B44" s="93"/>
      <c r="C44" s="93"/>
      <c r="D44" s="93"/>
      <c r="E44" s="93"/>
      <c r="F44" s="93"/>
      <c r="G44" s="93"/>
      <c r="H44" s="93"/>
      <c r="I44" s="124" t="s">
        <v>57</v>
      </c>
      <c r="J44" s="307"/>
      <c r="K44" s="309"/>
      <c r="L44" s="307"/>
      <c r="M44" s="395"/>
      <c r="N44" s="2">
        <f t="shared" si="4"/>
        <v>0</v>
      </c>
      <c r="O44" s="93"/>
      <c r="P44" s="93"/>
      <c r="Q44" s="93"/>
      <c r="R44" s="93"/>
      <c r="S44" s="93"/>
      <c r="T44" s="93"/>
      <c r="U44" s="93"/>
      <c r="V44" s="93"/>
    </row>
    <row r="45" spans="1:22" ht="16.5" customHeight="1" x14ac:dyDescent="0.25">
      <c r="A45" s="93"/>
      <c r="B45" s="93"/>
      <c r="C45" s="93"/>
      <c r="D45" s="93"/>
      <c r="E45" s="93"/>
      <c r="F45" s="93"/>
      <c r="G45" s="93"/>
      <c r="H45" s="93"/>
      <c r="I45" s="124" t="s">
        <v>62</v>
      </c>
      <c r="J45" s="307"/>
      <c r="K45" s="309"/>
      <c r="L45" s="307"/>
      <c r="M45" s="395"/>
      <c r="N45" s="2">
        <f t="shared" si="4"/>
        <v>0</v>
      </c>
      <c r="O45" s="93"/>
      <c r="P45" s="93"/>
      <c r="Q45" s="93"/>
      <c r="R45" s="93"/>
      <c r="S45" s="93"/>
      <c r="T45" s="93"/>
      <c r="U45" s="93"/>
      <c r="V45" s="93"/>
    </row>
    <row r="46" spans="1:22" ht="16.5" customHeight="1" x14ac:dyDescent="0.25">
      <c r="A46" s="93"/>
      <c r="B46" s="93"/>
      <c r="C46" s="93"/>
      <c r="D46" s="93"/>
      <c r="E46" s="93"/>
      <c r="F46" s="93"/>
      <c r="G46" s="93"/>
      <c r="H46" s="93"/>
      <c r="I46" s="124" t="s">
        <v>65</v>
      </c>
      <c r="J46" s="307"/>
      <c r="K46" s="309"/>
      <c r="L46" s="307"/>
      <c r="M46" s="395"/>
      <c r="N46" s="2">
        <f t="shared" si="4"/>
        <v>0</v>
      </c>
      <c r="O46" s="93"/>
      <c r="P46" s="93"/>
      <c r="Q46" s="93"/>
      <c r="R46" s="93"/>
      <c r="S46" s="93"/>
      <c r="T46" s="93"/>
      <c r="U46" s="93"/>
      <c r="V46" s="93"/>
    </row>
    <row r="47" spans="1:22" ht="16.5" customHeight="1" x14ac:dyDescent="0.25">
      <c r="I47" s="124" t="s">
        <v>68</v>
      </c>
      <c r="J47" s="307"/>
      <c r="K47" s="309"/>
      <c r="L47" s="307"/>
      <c r="M47" s="395"/>
      <c r="N47" s="2">
        <f t="shared" si="4"/>
        <v>0</v>
      </c>
      <c r="O47" s="93"/>
      <c r="P47" s="93"/>
      <c r="Q47" s="93"/>
      <c r="R47" s="93"/>
      <c r="S47" s="93"/>
      <c r="T47" s="93"/>
      <c r="U47" s="93"/>
      <c r="V47" s="93"/>
    </row>
    <row r="48" spans="1:22" ht="16.5" customHeight="1" x14ac:dyDescent="0.25">
      <c r="I48" s="125" t="s">
        <v>71</v>
      </c>
      <c r="J48" s="307"/>
      <c r="K48" s="309"/>
      <c r="L48" s="307"/>
      <c r="M48" s="395"/>
      <c r="N48" s="2">
        <f t="shared" si="4"/>
        <v>0</v>
      </c>
      <c r="O48" s="93"/>
      <c r="P48" s="93"/>
      <c r="Q48" s="93"/>
      <c r="R48" s="93"/>
      <c r="S48" s="93"/>
      <c r="T48" s="93"/>
      <c r="U48" s="93"/>
      <c r="V48" s="93"/>
    </row>
    <row r="49" spans="9:22" ht="16.5" customHeight="1" x14ac:dyDescent="0.25">
      <c r="I49" s="125" t="s">
        <v>75</v>
      </c>
      <c r="J49" s="338"/>
      <c r="K49" s="339"/>
      <c r="L49" s="338"/>
      <c r="M49" s="396"/>
      <c r="N49" s="128">
        <f t="shared" si="4"/>
        <v>0</v>
      </c>
      <c r="O49" s="93"/>
      <c r="P49" s="93"/>
      <c r="Q49" s="93"/>
      <c r="R49" s="93"/>
      <c r="S49" s="93"/>
      <c r="T49" s="93"/>
      <c r="U49" s="93"/>
      <c r="V49" s="93"/>
    </row>
    <row r="50" spans="9:22" ht="16.5" customHeight="1" x14ac:dyDescent="0.25">
      <c r="I50" s="130" t="s">
        <v>17</v>
      </c>
      <c r="J50" s="312" t="s">
        <v>32</v>
      </c>
      <c r="K50" s="313"/>
      <c r="L50" s="312">
        <f>SUM(L36:M49)</f>
        <v>1</v>
      </c>
      <c r="M50" s="404"/>
      <c r="N50" s="37">
        <f t="shared" si="4"/>
        <v>1</v>
      </c>
      <c r="O50" s="93"/>
      <c r="P50" s="93"/>
      <c r="Q50" s="93"/>
      <c r="R50" s="93"/>
      <c r="S50" s="93"/>
      <c r="T50" s="93"/>
      <c r="U50" s="93"/>
      <c r="V50" s="93"/>
    </row>
  </sheetData>
  <mergeCells count="74">
    <mergeCell ref="A1:H1"/>
    <mergeCell ref="A2:A3"/>
    <mergeCell ref="B2:B3"/>
    <mergeCell ref="C2:C3"/>
    <mergeCell ref="D2:D3"/>
    <mergeCell ref="E2:E3"/>
    <mergeCell ref="F2:F3"/>
    <mergeCell ref="G2:G3"/>
    <mergeCell ref="H2:H3"/>
    <mergeCell ref="I3:V3"/>
    <mergeCell ref="I22:V22"/>
    <mergeCell ref="I33:N34"/>
    <mergeCell ref="P33:V34"/>
    <mergeCell ref="J35:K35"/>
    <mergeCell ref="L35:M35"/>
    <mergeCell ref="P35:Q35"/>
    <mergeCell ref="R35:S35"/>
    <mergeCell ref="T35:U35"/>
    <mergeCell ref="J37:K37"/>
    <mergeCell ref="L37:M37"/>
    <mergeCell ref="P37:Q37"/>
    <mergeCell ref="R37:S37"/>
    <mergeCell ref="T37:U37"/>
    <mergeCell ref="J36:K36"/>
    <mergeCell ref="L36:M36"/>
    <mergeCell ref="P36:Q36"/>
    <mergeCell ref="R36:S36"/>
    <mergeCell ref="T36:U36"/>
    <mergeCell ref="J39:K39"/>
    <mergeCell ref="L39:M39"/>
    <mergeCell ref="P39:Q39"/>
    <mergeCell ref="R39:S39"/>
    <mergeCell ref="T39:U39"/>
    <mergeCell ref="J38:K38"/>
    <mergeCell ref="L38:M38"/>
    <mergeCell ref="P38:Q38"/>
    <mergeCell ref="R38:S38"/>
    <mergeCell ref="T38:U38"/>
    <mergeCell ref="J41:K41"/>
    <mergeCell ref="L41:M41"/>
    <mergeCell ref="P41:Q41"/>
    <mergeCell ref="R41:S41"/>
    <mergeCell ref="T41:U41"/>
    <mergeCell ref="J40:K40"/>
    <mergeCell ref="L40:M40"/>
    <mergeCell ref="P40:Q40"/>
    <mergeCell ref="R40:S40"/>
    <mergeCell ref="T40:U40"/>
    <mergeCell ref="J42:K42"/>
    <mergeCell ref="L42:M42"/>
    <mergeCell ref="J43:K43"/>
    <mergeCell ref="L43:M43"/>
    <mergeCell ref="J44:K44"/>
    <mergeCell ref="L44:M44"/>
    <mergeCell ref="J45:K45"/>
    <mergeCell ref="L45:M45"/>
    <mergeCell ref="J46:K46"/>
    <mergeCell ref="L46:M46"/>
    <mergeCell ref="J47:K47"/>
    <mergeCell ref="L47:M47"/>
    <mergeCell ref="J48:K48"/>
    <mergeCell ref="L48:M48"/>
    <mergeCell ref="J49:K49"/>
    <mergeCell ref="L49:M49"/>
    <mergeCell ref="J50:K50"/>
    <mergeCell ref="L50:M50"/>
    <mergeCell ref="C9:D9"/>
    <mergeCell ref="E9:F9"/>
    <mergeCell ref="A6:G6"/>
    <mergeCell ref="A7:A8"/>
    <mergeCell ref="B7:B8"/>
    <mergeCell ref="C7:D8"/>
    <mergeCell ref="E7:F8"/>
    <mergeCell ref="G7:G8"/>
  </mergeCells>
  <pageMargins left="0.51181102362204722" right="0.51181102362204722" top="0.55118110236220474" bottom="0.55118110236220474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12</vt:i4>
      </vt:variant>
      <vt:variant>
        <vt:lpstr>Imenovani rasponi</vt:lpstr>
      </vt:variant>
      <vt:variant>
        <vt:i4>2</vt:i4>
      </vt:variant>
    </vt:vector>
  </HeadingPairs>
  <TitlesOfParts>
    <vt:vector size="14" baseType="lpstr">
      <vt:lpstr>Sheet1</vt:lpstr>
      <vt:lpstr>ST 2017</vt:lpstr>
      <vt:lpstr>OK 2017</vt:lpstr>
      <vt:lpstr>PZG 2017</vt:lpstr>
      <vt:lpstr>PP 2017</vt:lpstr>
      <vt:lpstr>PGM 2017</vt:lpstr>
      <vt:lpstr>GZ 2017</vt:lpstr>
      <vt:lpstr>PZ 2017</vt:lpstr>
      <vt:lpstr>ŠZ 2017</vt:lpstr>
      <vt:lpstr>RN 2017</vt:lpstr>
      <vt:lpstr>OS 2017</vt:lpstr>
      <vt:lpstr>SP 2017</vt:lpstr>
      <vt:lpstr>'RN 2017'!Podrucje_ispisa</vt:lpstr>
      <vt:lpstr>'ST 2017'!Podrucje_ispisa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Kovačić</dc:creator>
  <cp:lastModifiedBy>Boris Kikelj</cp:lastModifiedBy>
  <cp:lastPrinted>2018-03-07T08:46:10Z</cp:lastPrinted>
  <dcterms:created xsi:type="dcterms:W3CDTF">2017-03-28T06:15:08Z</dcterms:created>
  <dcterms:modified xsi:type="dcterms:W3CDTF">2018-03-30T06:51:09Z</dcterms:modified>
</cp:coreProperties>
</file>